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mun\JAVNA NABAVA\POSTUPCI NABAVE 2020\MN\VERA - Augusta Cesarca-ponovljeni postupak\Projektna dokumentacija i troškovnik\Najnovije projekt troškovnik Lalović\"/>
    </mc:Choice>
  </mc:AlternateContent>
  <bookViews>
    <workbookView xWindow="-120" yWindow="-120" windowWidth="38640" windowHeight="21240"/>
  </bookViews>
  <sheets>
    <sheet name="NASLOV" sheetId="4" r:id="rId1"/>
    <sheet name="I PROMETNICA" sheetId="5" r:id="rId2"/>
    <sheet name="II OBORINSKA ODVODNJA" sheetId="1" r:id="rId3"/>
    <sheet name="III TK MREŽA" sheetId="10" r:id="rId4"/>
    <sheet name="IV JAVNA RASVJETA" sheetId="11" r:id="rId5"/>
    <sheet name="REKAPITULACIJA" sheetId="2" r:id="rId6"/>
  </sheets>
  <externalReferences>
    <externalReference r:id="rId7"/>
  </externalReferences>
  <definedNames>
    <definedName name="_xlnm.Print_Area" localSheetId="1">'I PROMETNICA'!$A$1:$F$243</definedName>
    <definedName name="_xlnm.Print_Area" localSheetId="3">'III TK MREŽA'!$A$1:$F$54</definedName>
    <definedName name="_xlnm.Print_Area" localSheetId="4">'IV JAVNA RASVJETA'!$A$1:$F$209</definedName>
    <definedName name="_xlnm.Print_Area" localSheetId="5">REKAPITULACIJA!$A$1:$F$14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6" i="11" l="1"/>
  <c r="F195" i="11"/>
  <c r="F190" i="11"/>
  <c r="F178" i="11"/>
  <c r="F177" i="11"/>
  <c r="F176" i="11"/>
  <c r="F175" i="11"/>
  <c r="F174" i="11"/>
  <c r="F173" i="11"/>
  <c r="F172" i="11"/>
  <c r="F170" i="11"/>
  <c r="F169" i="11"/>
  <c r="F168" i="11"/>
  <c r="F167" i="11"/>
  <c r="F166" i="11"/>
  <c r="F163" i="11"/>
  <c r="F125" i="11"/>
  <c r="F124" i="11"/>
  <c r="F123" i="11"/>
  <c r="F121" i="11"/>
  <c r="F117" i="11"/>
  <c r="F116" i="11"/>
  <c r="F115" i="11"/>
  <c r="F114" i="11"/>
  <c r="F113" i="11"/>
  <c r="F112" i="11"/>
  <c r="F111" i="11"/>
  <c r="F110" i="11"/>
  <c r="F108" i="11"/>
  <c r="F46" i="10"/>
  <c r="F45" i="10"/>
  <c r="F44" i="10"/>
  <c r="F43" i="10"/>
  <c r="F42" i="10"/>
  <c r="F41" i="10"/>
  <c r="F40" i="10"/>
  <c r="F39" i="10"/>
  <c r="F36" i="10"/>
  <c r="D36" i="10"/>
  <c r="D35" i="10"/>
  <c r="D38" i="10" s="1"/>
  <c r="F38" i="10" s="1"/>
  <c r="F34" i="10"/>
  <c r="F33" i="10"/>
  <c r="F32" i="10"/>
  <c r="D31" i="10"/>
  <c r="D30" i="10"/>
  <c r="F30" i="10" s="1"/>
  <c r="F240" i="1"/>
  <c r="F242" i="1" s="1"/>
  <c r="F252" i="1" s="1"/>
  <c r="F234" i="1"/>
  <c r="F232" i="1"/>
  <c r="F230" i="1"/>
  <c r="F228" i="1"/>
  <c r="F226" i="1"/>
  <c r="F224" i="1"/>
  <c r="F223" i="1"/>
  <c r="F222" i="1"/>
  <c r="F221" i="1"/>
  <c r="F220" i="1"/>
  <c r="F219" i="1"/>
  <c r="F217" i="1"/>
  <c r="F215" i="1"/>
  <c r="F213" i="1"/>
  <c r="F211" i="1"/>
  <c r="F203" i="1"/>
  <c r="F205" i="1" s="1"/>
  <c r="F250" i="1" s="1"/>
  <c r="F197" i="1"/>
  <c r="F195" i="1"/>
  <c r="F193" i="1"/>
  <c r="F191" i="1"/>
  <c r="F189" i="1"/>
  <c r="F181" i="1"/>
  <c r="F179" i="1"/>
  <c r="F177" i="1"/>
  <c r="F175" i="1"/>
  <c r="F173" i="1"/>
  <c r="F171" i="1"/>
  <c r="F169" i="1"/>
  <c r="F167" i="1"/>
  <c r="F165" i="1"/>
  <c r="F163" i="1"/>
  <c r="F161" i="1"/>
  <c r="F159" i="1"/>
  <c r="F157" i="1"/>
  <c r="F155" i="1"/>
  <c r="F153" i="1"/>
  <c r="F151" i="1"/>
  <c r="F149" i="1"/>
  <c r="F147" i="1"/>
  <c r="F139" i="1"/>
  <c r="F137" i="1"/>
  <c r="F18" i="5"/>
  <c r="F229" i="5"/>
  <c r="F226" i="5"/>
  <c r="F223" i="5"/>
  <c r="F219" i="5"/>
  <c r="F215" i="5"/>
  <c r="F212" i="5"/>
  <c r="F209" i="5"/>
  <c r="F206" i="5"/>
  <c r="F199" i="5"/>
  <c r="F196" i="5"/>
  <c r="F193" i="5"/>
  <c r="F186" i="5"/>
  <c r="F183" i="5"/>
  <c r="F176" i="5"/>
  <c r="F173" i="5"/>
  <c r="F170" i="5"/>
  <c r="F163" i="5"/>
  <c r="F160" i="5"/>
  <c r="F157" i="5"/>
  <c r="F154" i="5"/>
  <c r="F147" i="5"/>
  <c r="F144" i="5"/>
  <c r="F141" i="5"/>
  <c r="F138" i="5"/>
  <c r="F135" i="5"/>
  <c r="F132" i="5"/>
  <c r="F129" i="5"/>
  <c r="F126" i="5"/>
  <c r="F149" i="5" l="1"/>
  <c r="F236" i="5" s="1"/>
  <c r="F171" i="11"/>
  <c r="F236" i="1"/>
  <c r="F251" i="1" s="1"/>
  <c r="F201" i="5"/>
  <c r="F240" i="5" s="1"/>
  <c r="F231" i="5"/>
  <c r="F241" i="5" s="1"/>
  <c r="F188" i="5"/>
  <c r="F239" i="5" s="1"/>
  <c r="F178" i="5"/>
  <c r="F238" i="5" s="1"/>
  <c r="F165" i="5"/>
  <c r="F237" i="5" s="1"/>
  <c r="F165" i="11"/>
  <c r="F164" i="11"/>
  <c r="F119" i="11"/>
  <c r="F122" i="11"/>
  <c r="F118" i="11"/>
  <c r="D37" i="10"/>
  <c r="F37" i="10" s="1"/>
  <c r="F31" i="10"/>
  <c r="F35" i="10"/>
  <c r="F141" i="1"/>
  <c r="F247" i="1" s="1"/>
  <c r="F199" i="1"/>
  <c r="F249" i="1" s="1"/>
  <c r="F183" i="1"/>
  <c r="F248" i="1" s="1"/>
  <c r="F126" i="11" l="1"/>
  <c r="F203" i="11" s="1"/>
  <c r="F243" i="5"/>
  <c r="F197" i="11"/>
  <c r="F204" i="11" s="1"/>
  <c r="F47" i="10"/>
  <c r="F50" i="10" s="1"/>
  <c r="F51" i="10" s="1"/>
  <c r="F254" i="1"/>
  <c r="F205" i="11" l="1"/>
  <c r="B23" i="10"/>
  <c r="F114" i="1" l="1"/>
  <c r="F117" i="1" s="1"/>
  <c r="F126" i="1" s="1"/>
  <c r="F108" i="1"/>
  <c r="F106" i="1"/>
  <c r="F104" i="1"/>
  <c r="F102" i="1"/>
  <c r="F101" i="1"/>
  <c r="F100" i="1"/>
  <c r="F99" i="1"/>
  <c r="F98" i="1"/>
  <c r="F94" i="1"/>
  <c r="F90" i="1"/>
  <c r="F88" i="1"/>
  <c r="F80" i="1"/>
  <c r="F78" i="1"/>
  <c r="F72" i="1"/>
  <c r="F70" i="1"/>
  <c r="F68" i="1"/>
  <c r="F66" i="1"/>
  <c r="F64" i="1"/>
  <c r="F56" i="1"/>
  <c r="F54" i="1"/>
  <c r="F52" i="1"/>
  <c r="F50" i="1"/>
  <c r="F46" i="1"/>
  <c r="F44" i="1"/>
  <c r="F40" i="1"/>
  <c r="F38" i="1"/>
  <c r="F34" i="1"/>
  <c r="F32" i="1"/>
  <c r="F28" i="1"/>
  <c r="F26" i="1"/>
  <c r="F22" i="1"/>
  <c r="F20" i="1"/>
  <c r="F12" i="1"/>
  <c r="F10" i="1"/>
  <c r="F14" i="1" l="1"/>
  <c r="F121" i="1" s="1"/>
  <c r="F82" i="1"/>
  <c r="F110" i="1"/>
  <c r="F125" i="1" s="1"/>
  <c r="F74" i="1"/>
  <c r="F123" i="1" s="1"/>
  <c r="F58" i="1"/>
  <c r="F122" i="1" s="1"/>
  <c r="F124" i="1" l="1"/>
  <c r="F128" i="1" s="1"/>
  <c r="F4" i="2" s="1"/>
  <c r="B100" i="11" l="1"/>
  <c r="B99" i="11"/>
  <c r="F95" i="11"/>
  <c r="F94" i="11"/>
  <c r="F89" i="11"/>
  <c r="F76" i="11"/>
  <c r="F75" i="11"/>
  <c r="F74" i="11"/>
  <c r="F73" i="11"/>
  <c r="F72" i="11"/>
  <c r="F71" i="11"/>
  <c r="F70" i="11"/>
  <c r="F68" i="11"/>
  <c r="F67" i="11"/>
  <c r="F66" i="11"/>
  <c r="F65" i="11"/>
  <c r="F64" i="11"/>
  <c r="F63" i="11"/>
  <c r="F62" i="11"/>
  <c r="F61" i="11"/>
  <c r="F60" i="11"/>
  <c r="F20" i="11"/>
  <c r="F19" i="11"/>
  <c r="F18" i="11"/>
  <c r="F17" i="11"/>
  <c r="F16" i="11"/>
  <c r="F15" i="11"/>
  <c r="F13" i="11"/>
  <c r="F12" i="11"/>
  <c r="F11" i="11"/>
  <c r="F10" i="11"/>
  <c r="F9" i="11"/>
  <c r="F8" i="11"/>
  <c r="F6" i="11"/>
  <c r="F21" i="11" l="1"/>
  <c r="F99" i="11" s="1"/>
  <c r="F69" i="11"/>
  <c r="F96" i="11" l="1"/>
  <c r="F100" i="11" s="1"/>
  <c r="F101" i="11" s="1"/>
  <c r="F6" i="2" s="1"/>
  <c r="F19" i="10"/>
  <c r="F18" i="10"/>
  <c r="F17" i="10"/>
  <c r="F16" i="10"/>
  <c r="F15" i="10"/>
  <c r="F14" i="10"/>
  <c r="F13" i="10"/>
  <c r="D10" i="10"/>
  <c r="F10" i="10" s="1"/>
  <c r="D9" i="10"/>
  <c r="F8" i="10"/>
  <c r="F7" i="10"/>
  <c r="D6" i="10"/>
  <c r="F6" i="10" s="1"/>
  <c r="D5" i="10"/>
  <c r="F5" i="10" s="1"/>
  <c r="D12" i="10" l="1"/>
  <c r="F12" i="10" s="1"/>
  <c r="F9" i="10"/>
  <c r="D11" i="10" l="1"/>
  <c r="F11" i="10" s="1"/>
  <c r="F20" i="10" s="1"/>
  <c r="F23" i="10" s="1"/>
  <c r="F24" i="10" s="1"/>
  <c r="F5" i="2" s="1"/>
  <c r="F56" i="5"/>
  <c r="F53" i="5"/>
  <c r="F76" i="5"/>
  <c r="F106" i="5" l="1"/>
  <c r="F103" i="5"/>
  <c r="F100" i="5"/>
  <c r="F96" i="5"/>
  <c r="F92" i="5"/>
  <c r="F89" i="5"/>
  <c r="F86" i="5"/>
  <c r="F83" i="5"/>
  <c r="F73" i="5"/>
  <c r="F78" i="5" s="1"/>
  <c r="F116" i="5" s="1"/>
  <c r="F66" i="5"/>
  <c r="F63" i="5"/>
  <c r="F50" i="5"/>
  <c r="F58" i="5" s="1"/>
  <c r="F43" i="5"/>
  <c r="F40" i="5"/>
  <c r="F37" i="5"/>
  <c r="F34" i="5"/>
  <c r="F27" i="5"/>
  <c r="F24" i="5"/>
  <c r="F21" i="5"/>
  <c r="F15" i="5"/>
  <c r="F12" i="5"/>
  <c r="F9" i="5"/>
  <c r="F6" i="5"/>
  <c r="F68" i="5" l="1"/>
  <c r="F115" i="5" s="1"/>
  <c r="F114" i="5"/>
  <c r="F108" i="5"/>
  <c r="F117" i="5" s="1"/>
  <c r="F29" i="5"/>
  <c r="F112" i="5" s="1"/>
  <c r="F45" i="5"/>
  <c r="F113" i="5" s="1"/>
  <c r="F119" i="5" l="1"/>
  <c r="F3" i="2" l="1"/>
  <c r="F8" i="2" l="1"/>
  <c r="F9" i="2" s="1"/>
  <c r="F10" i="2" s="1"/>
</calcChain>
</file>

<file path=xl/sharedStrings.xml><?xml version="1.0" encoding="utf-8"?>
<sst xmlns="http://schemas.openxmlformats.org/spreadsheetml/2006/main" count="1184" uniqueCount="574">
  <si>
    <t>PRIPREMNI RADOVI</t>
  </si>
  <si>
    <t>m3</t>
  </si>
  <si>
    <t>kom</t>
  </si>
  <si>
    <t>ZEMLJANI RADOVI</t>
  </si>
  <si>
    <t>OPĆE NAPOMENE:</t>
  </si>
  <si>
    <t>U troškovniku ovog projekta dani su opisi stavaka za sve vrste predviđenih radova. Za sve što eventualno nije obuhvaćeno tim propisima, izvoditelj radova dužan je pridržavati se propisa danih u ˝Općim tehničkim uvjetima za radove na cestama˝ (Zagreb, prosinac 2001.g.), postojećih propisa i Hrvatskih normi.
Za sve vrste betonskih radova potrebno je pridržavati se Pravilnika o tehničkim normativima za beton i armirani beton i odgovarajućih odredbi poglavlja 7. BETONSKI RADOVI, VI. knjige ˝Općih tehničkih uvjeta za radove na cestama˝.</t>
  </si>
  <si>
    <t>Izvođač je dužan o svom trošku osigurati gradilište i građevinu od štetnog utjecaja vremenskih nepogoda. Zimi je potrebno građevinu posve osigurati od mraza, tako da ne dođe do smrzavanja i oštećenja izvedenih dijelova.</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</si>
  <si>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</si>
  <si>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</si>
  <si>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</si>
  <si>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</si>
  <si>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 xml:space="preserve">Izvođač u potpunosti odgovara za ispravnost izvršene isporuke i jedini je odgovoran za eventualno loše izvedeni rad i lošu kvalitetu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</si>
  <si>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</si>
  <si>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</si>
  <si>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</si>
  <si>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</si>
  <si>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</si>
  <si>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</si>
  <si>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</si>
  <si>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 xml:space="preserve">Jedinične cijene u svim stavkama ovog troškovnika obuhvaćaju sav rad, materijal, režiju i zaradu izvođača, odnosno sadrže sve elemente propisane za strukturu prodajne cijene građevinskih  usluga. </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</si>
  <si>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</si>
  <si>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Na svu radnu snagu dodaje se faktor u koji pored ostalog treba uračunati i održavanje gradilišta, postavljanje svih pomičnih objekata na gradilištu kao i demontaža istih.</t>
  </si>
  <si>
    <t xml:space="preserve">U pogledu izmjera držati se točno upustva iz prosječnih normi u građevinarstvu, tj. u pogledu dodavanja i odbijanja za kvadraturu i sl. </t>
  </si>
  <si>
    <t>Za cjevovode uzet će se stvarne mjere bez armature i fazonskih komada - prema uzdužnom profilu.</t>
  </si>
  <si>
    <t xml:space="preserve">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 </t>
  </si>
  <si>
    <t>Uređenje gradilišta po završetku radova kao i zemljišta za deponije, prilazne puteve i pomoćne zgrade, uključeno je u jediničnu cijenu i neće se posebno naplaćivati.</t>
  </si>
  <si>
    <r>
      <t>Za sve učinjene štete i smetnje odgovoran je izvođač radova i on snosi moralnu odgovornost bez prava nadoknade troškova od investitora. I ovaj vid troškova treba ukalkulirati u jediničnu cijenu m</t>
    </r>
    <r>
      <rPr>
        <vertAlign val="superscript"/>
        <sz val="9"/>
        <rFont val="Microsoft Sans Serif"/>
        <family val="2"/>
        <charset val="238"/>
      </rPr>
      <t>3</t>
    </r>
    <r>
      <rPr>
        <sz val="9"/>
        <rFont val="Microsoft Sans Serif"/>
        <family val="2"/>
        <charset val="238"/>
      </rPr>
      <t xml:space="preserve"> iskopa.</t>
    </r>
  </si>
  <si>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</si>
  <si>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 xml:space="preserve">Betone i mortove treba miješati u markama, prema propisima HRN za beton, odnosno za mortove kako je to dano u stavci troškovnika. Sav beton u principu potrebno je strojno miješati. Ručno miješanje dozvoljeno je samo za vrlo male količine nekonstruktivnih dijelova na građevini. </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</si>
  <si>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</si>
  <si>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</si>
  <si>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</si>
  <si>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</si>
  <si>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</si>
  <si>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t>količina</t>
  </si>
  <si>
    <t>jed. cijena (kn)</t>
  </si>
  <si>
    <t>ukupno
(kn)</t>
  </si>
  <si>
    <t>1.1.</t>
  </si>
  <si>
    <t>Obračun po km trase</t>
  </si>
  <si>
    <t>km</t>
  </si>
  <si>
    <t>Obračun po kom</t>
  </si>
  <si>
    <t>komplet</t>
  </si>
  <si>
    <t>PRIPREMNI RADOVI - Ukupno (kn):</t>
  </si>
  <si>
    <t>ZEMLJANI RADOVI - Ukupno (kn):</t>
  </si>
  <si>
    <t>BETONSKI RADOVI</t>
  </si>
  <si>
    <t xml:space="preserve">  ukupno (kn)</t>
  </si>
  <si>
    <t xml:space="preserve">Obračun po m` </t>
  </si>
  <si>
    <t>m´</t>
  </si>
  <si>
    <t>BETONSKI RADOVI - Ukupno (kn):</t>
  </si>
  <si>
    <t>NOSIVI SLOJEVI KOLNIČKE KONSTRUKCIJE</t>
  </si>
  <si>
    <t>NOSIVI SLOJEVI K.K. - Ukupno (kn):</t>
  </si>
  <si>
    <t>ASFALTNI KOLNIČKI ZASTOR</t>
  </si>
  <si>
    <t>ASFALTNI KOLNIČKI ZASTOR - Ukupno (kn):</t>
  </si>
  <si>
    <t>OPREMA CESTE</t>
  </si>
  <si>
    <t>stup visine 3,90cm</t>
  </si>
  <si>
    <t>Stavka 9-02.1.2.3.</t>
  </si>
  <si>
    <t>Stavka 9-02.2.1.1.</t>
  </si>
  <si>
    <t>Stavka 9-02.2.4.</t>
  </si>
  <si>
    <t>OPREMA CESTE - Ukupno (kn):</t>
  </si>
  <si>
    <t>Pripremni radovi - ukupno (kn):</t>
  </si>
  <si>
    <t>Zemljani radovi - ukupno (kn):</t>
  </si>
  <si>
    <t>Betonski radovi - ukupno (kn):</t>
  </si>
  <si>
    <t>Nosivi slojevi kolničke konstrukcije - ukupno (kn):</t>
  </si>
  <si>
    <t>Asfaltni kolnički zastor - ukupno (kn):</t>
  </si>
  <si>
    <t>Prometna oprema - ukupno (kn):</t>
  </si>
  <si>
    <t>SVEUKUPNO (bez PDV-a u kunama):</t>
  </si>
  <si>
    <t>m</t>
  </si>
  <si>
    <t>Naziv stavke</t>
  </si>
  <si>
    <t>REKAPITULACIJA
UKUPNO</t>
  </si>
  <si>
    <t>PROMETNICA</t>
  </si>
  <si>
    <t>TK MREŽA</t>
  </si>
  <si>
    <t>SVEUKUPNO (sa PDV-om u kunama)</t>
  </si>
  <si>
    <t>PDV 25%</t>
  </si>
  <si>
    <t>DAVOR DOBROVIĆ, dipl.ing.građ</t>
  </si>
  <si>
    <t>Glavni projektant:</t>
  </si>
  <si>
    <r>
      <t xml:space="preserve">Iskolčenje i održavanje trase. </t>
    </r>
    <r>
      <rPr>
        <sz val="9"/>
        <rFont val="Microsoft Sans Serif"/>
        <family val="2"/>
        <charset val="238"/>
      </rPr>
      <t>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kilometru trase, priključnih cesta i objekata.
Sve u skladu s točkom 1-02. OTU-a.</t>
    </r>
  </si>
  <si>
    <r>
      <t>Uklanjanje grmlja i drveća debljine (promjera) do 10 cm.</t>
    </r>
    <r>
      <rPr>
        <sz val="9"/>
        <rFont val="Microsoft Sans Serif"/>
        <family val="2"/>
        <charset val="238"/>
      </rPr>
      <t xml:space="preserve">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 OTU-a.</t>
    </r>
  </si>
  <si>
    <r>
      <t>Obračun po m</t>
    </r>
    <r>
      <rPr>
        <i/>
        <vertAlign val="superscript"/>
        <sz val="9"/>
        <rFont val="Microsoft Sans Serif"/>
        <family val="2"/>
        <charset val="238"/>
      </rPr>
      <t>2</t>
    </r>
  </si>
  <si>
    <r>
      <t>m</t>
    </r>
    <r>
      <rPr>
        <b/>
        <vertAlign val="superscript"/>
        <sz val="9"/>
        <rFont val="Microsoft Sans Serif"/>
        <family val="2"/>
        <charset val="238"/>
      </rPr>
      <t>2</t>
    </r>
  </si>
  <si>
    <r>
      <t>Uklanjanje drveća</t>
    </r>
    <r>
      <rPr>
        <sz val="9"/>
        <rFont val="Microsoft Sans Serif"/>
        <family val="2"/>
        <charset val="238"/>
      </rPr>
      <t xml:space="preserve"> </t>
    </r>
    <r>
      <rPr>
        <b/>
        <sz val="9"/>
        <rFont val="Microsoft Sans Serif"/>
        <family val="2"/>
        <charset val="238"/>
      </rPr>
      <t>debljine (promjera) od 10 do 30 cm</t>
    </r>
    <r>
      <rPr>
        <sz val="9"/>
        <rFont val="Microsoft Sans Serif"/>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 OTU-a.</t>
    </r>
  </si>
  <si>
    <r>
      <rPr>
        <b/>
        <sz val="9"/>
        <rFont val="Microsoft Sans Serif"/>
        <family val="2"/>
      </rPr>
      <t xml:space="preserve">Lociranje komunalnih instalacija i priključaka (m1) </t>
    </r>
    <r>
      <rPr>
        <sz val="9"/>
        <rFont val="Microsoft Sans Serif"/>
        <family val="2"/>
      </rPr>
      <t>s označavanjem trase postojećih instalacija.  Rad obuhvaća lociranje komunalnih instalacija i priključaka, koji su sastavni dio buduće prometnice ili koji tijekom gradnje prometnice mogu biti ugroženi. Jedinična cijena obuhvaća sav rad, opremu i materijal potreban za potpuno dovršenje stavke uključujući i eventualne izlaske ovlaštenog predstavnika vlasnika vodova. Izvedba, kontrola kakvoće i obračun prema OTU 1-03.5.</t>
    </r>
  </si>
  <si>
    <t>obračun po m1</t>
  </si>
  <si>
    <t>m1</t>
  </si>
  <si>
    <r>
      <t>Strojno frezanje asfalta.</t>
    </r>
    <r>
      <rPr>
        <sz val="9"/>
        <rFont val="Microsoft Sans Serif"/>
        <family val="2"/>
        <charset val="238"/>
      </rPr>
      <t xml:space="preserve"> Stavka obuhvaća strojno frezanje asfalta postojeće kolničke konstrukcije  ceste, utovar materijala i odvoz na deponiju koja je na udaljenosti većoj od 5.0 km. Debljina frezanja je od 4-8 cm.</t>
    </r>
  </si>
  <si>
    <r>
      <t>Obračun po m</t>
    </r>
    <r>
      <rPr>
        <i/>
        <vertAlign val="superscript"/>
        <sz val="9"/>
        <rFont val="Microsoft Sans Serif"/>
        <family val="2"/>
        <charset val="238"/>
      </rPr>
      <t xml:space="preserve">2 </t>
    </r>
    <r>
      <rPr>
        <i/>
        <sz val="9"/>
        <rFont val="Microsoft Sans Serif"/>
        <family val="2"/>
        <charset val="238"/>
      </rPr>
      <t>(od 4-8 cm)</t>
    </r>
  </si>
  <si>
    <r>
      <t xml:space="preserve">Izrada projekta privremene regulacije prometa i montaža prometnih znakova. </t>
    </r>
    <r>
      <rPr>
        <sz val="9"/>
        <rFont val="Microsoft Sans Serif"/>
        <family val="2"/>
        <charset val="238"/>
      </rPr>
      <t>Za nesmetano odvijanje prometa potrebno je prije početka radova izraditi projekt privremene regulacije prometa. Na taj je projekt potrebno ishoditi suglasnost nadležnih institucija. Obračunava se po kompletu cjelokupnog rješenja za sve eventualne faze izvođenja. U cijenu je uključena i nabava prometnih znakova, montaža i razmještanje za sve faze radova.</t>
    </r>
  </si>
  <si>
    <t>Komplet projekt</t>
  </si>
  <si>
    <r>
      <t>Elaborat izvedenog stanja i objekata.</t>
    </r>
    <r>
      <rPr>
        <sz val="9"/>
        <rFont val="Microsoft Sans Serif"/>
        <family val="2"/>
        <charset val="238"/>
      </rPr>
      <t xml:space="preserve">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priključnih cesta i objekata.
Sve u skladu s točkom 1-02. OTU-a.</t>
    </r>
  </si>
  <si>
    <r>
      <t>Strojni široki iskop bez obzira na kategoriju tla</t>
    </r>
    <r>
      <rPr>
        <sz val="9"/>
        <rFont val="Microsoft Sans Serif"/>
        <family val="2"/>
        <charset val="238"/>
      </rPr>
      <t xml:space="preserve"> prema odredbama projekta s utovarom u prijevozno sredstvo i transportom na mjesto deponiranja (ili ugradnje). U cijenu je uključen iskop, utovar u transportno vozilo, prijevoz materijala na mjesto ugradnje na trasi i transport viška materijala na deponiju (Deponiranje u skladu sa pravilnikom o gospodarenju građevnim otpadom (NN 38/08)) koju osigurava izvođač radova, priprema privremenih prometnica s održavanjem istih za cijelo vrijeme korištenja, te sanacija okoliša nakon dovršenja radova. Obračun se vrši po m</t>
    </r>
    <r>
      <rPr>
        <vertAlign val="superscript"/>
        <sz val="9"/>
        <rFont val="Microsoft Sans Serif"/>
        <family val="2"/>
        <charset val="238"/>
      </rPr>
      <t>3</t>
    </r>
    <r>
      <rPr>
        <sz val="9"/>
        <rFont val="Microsoft Sans Serif"/>
        <family val="2"/>
        <charset val="238"/>
      </rPr>
      <t xml:space="preserve"> stvarno izvršenog iskopa tla u sraslom stanju, bez obzira na kategoriju. Izvođač radova je dužan obići trasu ceste i upoznati se sa stanjem na terenu prije davanja ponude. Sve u skladu s točkom 2-02. OTU-a.</t>
    </r>
  </si>
  <si>
    <r>
      <t>Obračun po m</t>
    </r>
    <r>
      <rPr>
        <i/>
        <vertAlign val="superscript"/>
        <sz val="9"/>
        <rFont val="Microsoft Sans Serif"/>
        <family val="2"/>
        <charset val="238"/>
      </rPr>
      <t>3</t>
    </r>
  </si>
  <si>
    <r>
      <t>m</t>
    </r>
    <r>
      <rPr>
        <b/>
        <vertAlign val="superscript"/>
        <sz val="9"/>
        <rFont val="Microsoft Sans Serif"/>
        <family val="2"/>
        <charset val="238"/>
      </rPr>
      <t>3</t>
    </r>
  </si>
  <si>
    <r>
      <t>Izrada nasipa od miješanih materijala</t>
    </r>
    <r>
      <rPr>
        <sz val="9"/>
        <rFont val="Microsoft Sans Serif"/>
        <family val="2"/>
        <charset val="238"/>
      </rPr>
      <t xml:space="preserve"> iz iskopa trase, kamenoloma ili pozajmišta. Strojno nasipanje i razastiranje, prema potrebi vlaženje ili sušenje, planiranje nasipanih slojeva debljine i nagiba prema projektu odnosno utvrđenih pokusnom dionicom, te zbijanje s odgovarajućim sredstvima, a prema odredbama OTU. U cijenu je uključen sav rad i materijal, utovar i transport iz trase ili pozajmišta koje osigurava izvođač radova, te planiranje pokosa nasipa i čišćenje okoline. Sve u skladu s točkom 2-09. OTU-a.</t>
    </r>
  </si>
  <si>
    <r>
      <t xml:space="preserve">Izrada posteljice </t>
    </r>
    <r>
      <rPr>
        <sz val="9"/>
        <rFont val="Microsoft Sans Serif"/>
        <family val="2"/>
        <charset val="238"/>
      </rPr>
      <t>od mješanih materijala završnog sloja nasipa ili usjeka, ujednačene nosivosti, s grubim i finim planiranjem, eventualnom sanacijom pojedinih manjih površina slabijeg materijala i zbijanjem do tražene zbijenosti uz potrebno vlaženje ili sušenje, sve prena projektu, Sve u skladu s točkom 2-10. OTU-a.</t>
    </r>
  </si>
  <si>
    <r>
      <t>Izrada bankina od zrnatog kamenog materijala debljine 10 cm</t>
    </r>
    <r>
      <rPr>
        <sz val="9"/>
        <rFont val="Microsoft Sans Serif"/>
        <family val="2"/>
        <charset val="238"/>
      </rPr>
      <t>, izrada bankina od zrnatog kamenog materijala na uredno izvedenu i preuzetu podlogu, širine 30 cm uz mali rubnjak i debljine 10cm  u zbijenom stanju. U cijenu je uključena nabava i prijevoz, razastiranje, grubo i fino planiranje, te zbijanje do tražene zbijenosti, debljine sloja i nagiba prema projektu. Sve u skladu s točkom 2-16. OTU-a. Obračun po m</t>
    </r>
    <r>
      <rPr>
        <vertAlign val="superscript"/>
        <sz val="9"/>
        <rFont val="Microsoft Sans Serif"/>
        <family val="2"/>
        <charset val="238"/>
      </rPr>
      <t>3</t>
    </r>
    <r>
      <rPr>
        <sz val="9"/>
        <rFont val="Microsoft Sans Serif"/>
        <family val="2"/>
        <charset val="238"/>
      </rPr>
      <t>.</t>
    </r>
  </si>
  <si>
    <r>
      <t xml:space="preserve">Izrada rubnjaka 15/25 cm </t>
    </r>
    <r>
      <rPr>
        <sz val="9"/>
        <rFont val="Microsoft Sans Serif"/>
        <family val="2"/>
        <charset val="238"/>
      </rPr>
      <t>od predgotovljenih elemenata tipskog poprečnog presjeka 15/25 cm  iz betona klase C40/45 (MB45) na betonskoj podlozi iz betona C12/15 (MB15), prema detaljima iz projekta. Obračun je po m´ izvedenog rubnjaka, a u cijenu je uključena izvedba podloge, nabava predgotovljenih elemenata i betona, privremeno uskladištenje  i razvoz, svi prijevozi i prijenosi, priprema obloge, rad na ugradnji s obradom sljubnica, njege betona te sav pomoćni rad i materijali. Sve u skladu s točkom 3-04. OTU-a.</t>
    </r>
  </si>
  <si>
    <r>
      <t>Obračun po m</t>
    </r>
    <r>
      <rPr>
        <i/>
        <vertAlign val="superscript"/>
        <sz val="9"/>
        <rFont val="Microsoft Sans Serif"/>
        <family val="2"/>
        <charset val="238"/>
      </rPr>
      <t xml:space="preserve">2 </t>
    </r>
  </si>
  <si>
    <r>
      <t>Izvedba temelja stupova - nosača prometnih  znakova</t>
    </r>
    <r>
      <rPr>
        <sz val="9"/>
        <rFont val="Microsoft Sans Serif"/>
        <family val="2"/>
        <charset val="238"/>
      </rPr>
      <t xml:space="preserve"> Iskop za temelje, izrada betonskih temelja, oblika krnje piramide sa stranama donjeg kvadrata 30 cm i gornjeg 20 cm i dubine 80 cm, od betona klase C 20/25 s nabavom, ugradnjom i njegom betona te zatrpavanje nakon izrade temelja materijalom iz iskopa s odvozom viška materijala na deponij. U cijenu je uključena nabava materijala, oplata, betona temelja.</t>
    </r>
  </si>
  <si>
    <r>
      <t>Nosač prometnih znakova.</t>
    </r>
    <r>
      <rPr>
        <sz val="9"/>
        <rFont val="Microsoft Sans Serif"/>
        <family val="2"/>
        <charset val="238"/>
      </rPr>
      <t xml:space="preserve"> Postavljanje nosača (stupova) i pričvršćivanje prometnih znakova od Fe cijevi promjera 63.5 mm sa zaštitnom vrućim pocinčavanjem prosječne debljine 85 µm odnosno dvostruki sustav iste zaštite dimenzija i vrste prema projektu prometne opreme i signalizacije a u skladu s Pravilnikom o prometnim znakovima, opremi i signalizaciji na cestama (NN33/2005.) i HRN EN 12899-1. u cijenu je uključena nabava i postava stupova u svježi beton dubine min 70 cm. Slobodna visina stupa ispod znaka je 2,00 metara</t>
    </r>
  </si>
  <si>
    <r>
      <t>Prometni znakovi izričitih naredbi (B).</t>
    </r>
    <r>
      <rPr>
        <sz val="9"/>
        <rFont val="Microsoft Sans Serif"/>
        <family val="2"/>
        <charset val="238"/>
      </rPr>
      <t xml:space="preserve"> Postavljanje prometnih znakova izričitih naredbi kružnog oblika, iznimno osmerokut ili istostraničan trokut, promjera 60 cm,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</si>
  <si>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r>
      <t xml:space="preserve">Prometni znakovi obavijesti (C,D i E). </t>
    </r>
    <r>
      <rPr>
        <sz val="9"/>
        <rFont val="Microsoft Sans Serif"/>
        <family val="2"/>
        <charset val="238"/>
      </rPr>
      <t xml:space="preserve">Postavljanje prometnih znakova obavijesti oblika kruga, kvadrata, ili pravokutnika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 </t>
    </r>
    <r>
      <rPr>
        <b/>
        <sz val="9"/>
        <rFont val="Microsoft Sans Serif"/>
        <family val="2"/>
        <charset val="238"/>
      </rPr>
      <t xml:space="preserve">
</t>
    </r>
  </si>
  <si>
    <r>
      <t>Uzdužne oznake.</t>
    </r>
    <r>
      <rPr>
        <sz val="9"/>
        <rFont val="Microsoft Sans Serif"/>
        <family val="2"/>
        <charset val="238"/>
      </rPr>
      <t xml:space="preserve"> Izrada uzdužnih oznaka na kolniku, vrste veličine i boje prema projektu prometne opreme i signalizacije, u skladu s Pravilnikom o prometnim znakovima, opremi i signalizaciji na cestama (NN 33/2005.) i HRN EN 1436, HRN EN 1871, HRN EN 1461-1 i 2, HRN U.S4.221, HRN U.S4.222, HRN U.S4.223.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</si>
  <si>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t>Isprekidana razdjelna crta,</t>
    </r>
    <r>
      <rPr>
        <sz val="9"/>
        <rFont val="Microsoft Sans Serif"/>
        <family val="2"/>
        <charset val="238"/>
      </rPr>
      <t xml:space="preserve"> duljina puno 3 prazno 3 m, debljine 15 cm.</t>
    </r>
  </si>
  <si>
    <r>
      <t>Poprečne oznake na kolniku.</t>
    </r>
    <r>
      <rPr>
        <sz val="9"/>
        <rFont val="Microsoft Sans Serif"/>
        <family val="2"/>
        <charset val="238"/>
      </rPr>
      <t xml:space="preserve">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</si>
  <si>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t xml:space="preserve">Crta za zaustavljanje. </t>
    </r>
    <r>
      <rPr>
        <sz val="9"/>
        <rFont val="Microsoft Sans Serif"/>
        <family val="2"/>
        <charset val="238"/>
      </rPr>
      <t xml:space="preserve"> (HRN U.S4.225), puna, debljine prema projektu.</t>
    </r>
  </si>
  <si>
    <r>
      <t>Pješački prijelaz</t>
    </r>
    <r>
      <rPr>
        <sz val="9"/>
        <rFont val="Microsoft Sans Serif"/>
        <family val="2"/>
        <charset val="238"/>
      </rPr>
      <t xml:space="preserve"> prema projektu i u skladu s HRN U.S4.227. U cijenu je uključeno čiščenje kolnika neposredno prije izrade oznaka, predmarkiranja, nabava i prijevoz materijala (boja, razrjeđivač, reflektirajuće kuglice), predhodna dopuštenja i atesti te tekuća kontrola kvalitete, sav rad, pribor i oprema za izradu oznaka. Obračun je po m</t>
    </r>
    <r>
      <rPr>
        <vertAlign val="superscript"/>
        <sz val="9"/>
        <rFont val="Microsoft Sans Serif"/>
        <family val="2"/>
        <charset val="238"/>
      </rPr>
      <t xml:space="preserve">2 </t>
    </r>
    <r>
      <rPr>
        <sz val="9"/>
        <rFont val="Microsoft Sans Serif"/>
        <family val="2"/>
        <charset val="238"/>
      </rPr>
      <t>ukupne bruto površine oznake.</t>
    </r>
  </si>
  <si>
    <r>
      <rPr>
        <b/>
        <sz val="9"/>
        <rFont val="Microsoft Sans Serif"/>
        <family val="2"/>
        <charset val="238"/>
      </rPr>
      <t xml:space="preserve">Izrada natpisa "STOP" (H38) </t>
    </r>
    <r>
      <rPr>
        <sz val="9"/>
        <rFont val="Microsoft Sans Serif"/>
        <family val="2"/>
        <charset val="238"/>
      </rPr>
      <t>bijele boje s retroreflektivnim zrncima klase II, visine slova 1,6 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komadu izvedenih oznaka. Izvedba, kontrola kakvoće i obračun prema OTU 9-02 i 9-02.3.</t>
    </r>
  </si>
  <si>
    <t>kom.</t>
  </si>
  <si>
    <t>Dobava pijeska granulacije 0-3 mm za izradu kabelske posteljice te ugradnja duž kabelskog kanala</t>
  </si>
  <si>
    <t>Redni
broj</t>
  </si>
  <si>
    <t>Jedinica
mjere</t>
  </si>
  <si>
    <t>Količina</t>
  </si>
  <si>
    <t>Jedinična
cijena
(kn)</t>
  </si>
  <si>
    <t>Ukupna 
cijena
(kn)</t>
  </si>
  <si>
    <t>Strojni iskop rova za kabelsku kanalizaciju, bez obzira na kategoriju zemljišta. Jedinična cijena obuhvaća iskop i sve pomoćne radove (oplate, crpljenje vode, vertikalne prijenose, privremeno odlaganje i sl.), čišćenje i planiranje dna</t>
  </si>
  <si>
    <t>Ručni iskop rova za kabelsku kanalizaciju, bez obzira na kategoriju zemljišta. Jedinična cijena obuhvaća iskop i sve pomoćne radove (oplate, crpljenje vode, vertikalne prijenose, privremeno odlaganje i sl.), čišćenje i planiranje dna</t>
  </si>
  <si>
    <t>Dobava i ugradnja betona klase C16/20 kao završni zaštitni sloj rova na prijelazima preko kolnika</t>
  </si>
  <si>
    <t>Zatrpavanje rova materijalom iz iskopa</t>
  </si>
  <si>
    <t>Odvoz viška mateijala na stalno odlagalište</t>
  </si>
  <si>
    <t>Izrada kabelske kanalizacije, PEHD cijevi 6 x Ø 50 mm, s radnim tlakom od minimalno 10 bara.  Jedinična cijena obuhvaća nabavu, prijevoz i polaganje cijevi, spojnica, držača razmaka, zaštitnih kapa, upozoravajuće trake s odgovarajućim natpisom te sav ostali rad, oprema i materijal potreban za potpuno dovršenje stavke. Obračun po metru postavljene kabelske kanalizacije</t>
  </si>
  <si>
    <t xml:space="preserve">Ispitivanje prohodnosti cijevi DTK.  Jedinična cijena obuhvaća sav rad, opremu i materijal potreban za potpuno dovršenje stavke. Obračun po m1. </t>
  </si>
  <si>
    <t>Iskolčenje trase kabelske kanalizacije. Stavka obuhvaća iskolčenje trase za kabelsku kanalizaciju, sva geodetska mjerenja kojima se podaci iz projekta prenose na teren i obrnuto, osiguranje osi iskolčene trase, obnavljanje i održavanje iskolčenih oznaka na terenu od početka radova do predaje svih radova investitoru.</t>
  </si>
  <si>
    <r>
      <rPr>
        <b/>
        <sz val="9"/>
        <rFont val="Microsoft Sans Serif"/>
        <family val="2"/>
      </rPr>
      <t>Uklanjanje drveća i panjeva promjrera većeg od 30 cm</t>
    </r>
    <r>
      <rPr>
        <sz val="9"/>
        <rFont val="Microsoft Sans Serif"/>
        <family val="2"/>
      </rPr>
      <t xml:space="preserve"> s odsijecanjem grana na dužine pogodne za prijevoz, čišćenje i uklanjanje sveg nepotrebnog materijala zaostalog nakon izvedenih radova, uključujući utovar i prijevoz na mjesto oporabe ili zbrinjavanja, na udaljenost do 10 km, uključivo s troškovima odlaganja.  Obračun je po komadu uklonjenog stabla. Izvedba, kontrola kakvoće i obračun prema OTU 1-03.1.</t>
    </r>
  </si>
  <si>
    <r>
      <t>Izrada habajućeg sloja (srednje prometno opterećenje) AC 11 surf 45/80-65, AG3 M3.</t>
    </r>
    <r>
      <rPr>
        <sz val="9"/>
        <rFont val="Microsoft Sans Serif"/>
        <family val="2"/>
        <charset val="238"/>
      </rPr>
      <t xml:space="preserv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r>
  </si>
  <si>
    <r>
      <rPr>
        <b/>
        <sz val="9"/>
        <rFont val="Microsoft Sans Serif"/>
        <family val="2"/>
        <charset val="238"/>
      </rPr>
      <t>Izrada nosivog sloja (srednje prometno opterećenje) AC 22 base 50/70 AG6 M2, debljine 6,0 cm.</t>
    </r>
    <r>
      <rPr>
        <sz val="9"/>
        <rFont val="Microsoft Sans Serif"/>
        <family val="2"/>
        <charset val="238"/>
      </rPr>
      <t xml:space="preserve">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r>
  </si>
  <si>
    <r>
      <rPr>
        <b/>
        <sz val="9"/>
        <rFont val="Microsoft Sans Serif"/>
        <family val="2"/>
        <charset val="238"/>
      </rPr>
      <t>Izrada habajućeg sloja (lako prometno opterećenje-nogostup) AC 8 surf BIT 50/70 AG4 M4, debljine 4,0 cm.</t>
    </r>
    <r>
      <rPr>
        <sz val="9"/>
        <rFont val="Microsoft Sans Serif"/>
        <family val="2"/>
        <charset val="238"/>
      </rPr>
      <t xml:space="preserv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r>
  </si>
  <si>
    <r>
      <t xml:space="preserve">Izrada rubnjaka 8/25 cm </t>
    </r>
    <r>
      <rPr>
        <sz val="9"/>
        <rFont val="Microsoft Sans Serif"/>
        <family val="2"/>
        <charset val="238"/>
      </rPr>
      <t>od predgotovljenih elemenata tipskog poprečnog presjeka 8/25 cm (odnosno prema nacrtima)  iz betona klase C40/45 na betonskoj podlozi iz betona C12/15, prema detaljima iz projekta. Obračun je po m´ izvedenog rubnjaka, a u cijenu je uključena izvedba podloge i temelja, nabava predgotovljenih elemenata i betona, privremeno uskladištenje  i razvoz, svi prijevozi i prijenosi, priprema obloge, rad na ugradnji s obradom sljubnica, njege betona te sav pomoćni rad i materijali.
Sve u skladu s točkom 3-04.7. OTU-a.</t>
    </r>
  </si>
  <si>
    <r>
      <t xml:space="preserve">Taktilne ploče. </t>
    </r>
    <r>
      <rPr>
        <sz val="9"/>
        <rFont val="Microsoft Sans Serif"/>
        <family val="2"/>
        <charset val="238"/>
      </rPr>
      <t xml:space="preserve">U stavku je uključena izrada rampi za osobe smanjene pokretljivosti izradom opločenja sa završnom obradom od taktilnih ploča. U cijenu je uključena dobava i ugradnja ploča debljine 8 cm (40×40 cm u jedan prijelaz ide 9 ploča) na sloj pijeska debljine 5 cm. Ispod se nalazi betonska ploča debljine 10 cm. Fugiranje cementnim mortom. Prijelaz je dimenzija 1.20×1.20 m,  a pokosi su asfaltni. u cijenu je uključen sav rad i materijal da se izvede rampa. </t>
    </r>
  </si>
  <si>
    <t>Obračun po kom (broju prijelaza)</t>
  </si>
  <si>
    <t>3.3.</t>
  </si>
  <si>
    <r>
      <t>m</t>
    </r>
    <r>
      <rPr>
        <vertAlign val="superscript"/>
        <sz val="11"/>
        <rFont val="Calibri"/>
        <family val="2"/>
        <charset val="238"/>
        <scheme val="minor"/>
      </rPr>
      <t>3</t>
    </r>
  </si>
  <si>
    <t>Ručni iskop probnih šliceva radi utvrđivanja stvarnog stanja položaja postojećih podzemnih instalacija uz nadzor vlasnika istih te eventualna zaštita istih. Iskope izvoditi isključivo ručno.</t>
  </si>
  <si>
    <t>Iskop jame za ugradnju tipskog zdenca MZ D1 u zemljištu, bez obzira na kategoriju</t>
  </si>
  <si>
    <t>Dobava i ugradnja montažnih zdenaca tipa MZ D1, nosivosti poklopca 125 kN. Jedinična cijena obuhvaća sve potrebne radove i materijal za ispunjenje stavke</t>
  </si>
  <si>
    <t xml:space="preserve">Uvlačenje postojeće cijevi u zdenac Jedinična cijena obuhvaća sav rad, opremu i materijal potreban za izradu i potpuno dovršenje stavke. Obračun po komadu. </t>
  </si>
  <si>
    <t>Iskolčenje kabelskih zdenaca. Stavka obuhvaća iskolčenje kabelskih zdenaca, sva geodetska mjerenja kojima se podaci iz projekta prenose na teren i obrnuto, osiguranje osi iskolčene trase, obnavljanje i održavanje iskolčenih oznaka na terenu od početka radova do predaje svih radova investitoru.</t>
  </si>
  <si>
    <t>Ukupno građevinski radovi</t>
  </si>
  <si>
    <t>GRAĐEVINSKI MATERIJAL I RADOVI</t>
  </si>
  <si>
    <t>Red. broj</t>
  </si>
  <si>
    <t>Jed. mjere</t>
  </si>
  <si>
    <t xml:space="preserve">Količina </t>
  </si>
  <si>
    <t>Jedinična cijena</t>
  </si>
  <si>
    <t>Iznos</t>
  </si>
  <si>
    <t>Iskop i zatrpavanje kanala dubine 0,8m bez obzira na kategoriju tla. Dno poravnato i pripremljeno za pješćani zasip. Uračunat odvoz viška materijala u sraslom stanju. Skošenja iskopa nastala iskopom ili zadana projektom ugraditi u jedničnu cijenu</t>
  </si>
  <si>
    <t>● širina iskopa 0,4m - kanal za 1 do 2 NN kabela</t>
  </si>
  <si>
    <t>Iskop i zatrpavanje kanala preko prometnice dubine 1,2m bez obzira na kategoriju tla. Dno poravnato i pripremljeno za pješćani zasip. Uračunat odvoz viška materijala u sraslom stanju.</t>
  </si>
  <si>
    <t>● širina iskopa 0,50m - kanal za 1 NN kabel</t>
  </si>
  <si>
    <t>Dobava i ugradnja sipke zemlje u kabelski kanal iznad posteljice, s nabijanjem do potrebne zbijenosti.</t>
  </si>
  <si>
    <t>Dobava i ugradnja PVC cijevi  Ø110mm za zaštitu kabela i uzemljivača ispod prometnice</t>
  </si>
  <si>
    <t>Dobava i ugradnja betona klase C8/10 za zaštitu PVC cijevi od mehaničkog oštećenja</t>
  </si>
  <si>
    <t>Dobava i ugradnja betona klase C16/20 kao završni sloj rova na prijelazima preko kolnika</t>
  </si>
  <si>
    <t>Iskop rupe za izradu betonskog temelja rasvjetnog stupa, dimenzije. Uračunat odvoz viška materijala u sraslom stanju.</t>
  </si>
  <si>
    <t xml:space="preserve">● 160x160x100cm </t>
  </si>
  <si>
    <t>Dobava betona i izrada betonskog temelja u oplati dimenzija 100x100x110cm. U cijenu uračunati 1,1 m3 betona C25/30, ugradnju dvije PVC cijevi Ø50mm za uvlačenje kabela, dužine 1m i 4 temeljna vijka M24. Temelj izraditi na mjestu ugradnje</t>
  </si>
  <si>
    <t>Dobava i ugradnja PVC štitnika dužine 1m za mehaničku zaštitu kabela</t>
  </si>
  <si>
    <t>Dobava i ugradnja plastične vrpce upozorenja "POZOR-ENERGETSKI KABEL"</t>
  </si>
  <si>
    <t>Iskolčenje kabelske trase</t>
  </si>
  <si>
    <t>Iskoličenje pozicije rasvjetnih stupova i samostojećih razvodnih ormara</t>
  </si>
  <si>
    <t>UKUPNO (Kn):</t>
  </si>
  <si>
    <t>ELEKTRO MATERIJAL I RADOVI</t>
  </si>
  <si>
    <t>Napomena:
Svjetiljke se trebaju upravljati pomoću postojećeg centralnog sustava upravljanja Philips CityTouch koji ugrađen u sklopu projekta CB GREEN iz 2016 godine. Veza sustava s predspojnom napravom svjetiljke  preko DALI sučelja. Povezivanje sa serverom preko GPRS protokola koji omogućava dvosmjerni prijenos podataka bežičnim putem kroz GSM mrežu. 
Postojeći sustav omogućuje fleksibilno upravljanje s neograničenim brojem promjena svjetlosnog toka tijekom noći. Promjena svjetlosnog toka od 0 do 100%. Upravljanje svjetiljkama i kontrola stanja te potrošnje svjetiljki preko web aplikacije. Centralni sustav uključuje: 
- programiranje i puštanje u rad
- obuka korisnika, korisničke upute
- projekt izvedenog stanja
- ugađanje programskih stanja za cijelu godinu (izrada scena za 365 dana)
- godišnja naknada, GSM preplata za svjetiljke.</t>
  </si>
  <si>
    <t>Dobava i ugradnja LED cestovne svjetiljke na pocinčani metalni stup. Svjetiljka mora zadovoljiti sljedeće karakteristike:</t>
  </si>
  <si>
    <t>-Minmalni svjetlosni tok svjetlosnog izvora: 8000 lm</t>
  </si>
  <si>
    <t>-Maksimalna ukupna snaga lampe: 61W</t>
  </si>
  <si>
    <t>-Korelirana temperatura nijanse bijelog svijetla CCT:  3000K</t>
  </si>
  <si>
    <t>-Minimalna svjetlosna iskoristivost svjetlosnog izvora: 120lm/W</t>
  </si>
  <si>
    <t>-Minimalni LOR: 92%</t>
  </si>
  <si>
    <t>-Maksimalni ULOR: 0%</t>
  </si>
  <si>
    <t>-Izvedba zaštitnog stakla: UV stabilni polikarbonat ili kaljeno staklo ravnog oblika</t>
  </si>
  <si>
    <t>-Ugrađena prenaponska zaštita 10kV</t>
  </si>
  <si>
    <t>-DALI regulabilna predspojna naprava</t>
  </si>
  <si>
    <t>-Zaštitna klasa: IK09 i IP66</t>
  </si>
  <si>
    <t>-Certifikati: ENEC i CE</t>
  </si>
  <si>
    <t>Referentne svjetlotehničke vrijednosti:</t>
  </si>
  <si>
    <t>-Razred rasvjete: M4 klasa</t>
  </si>
  <si>
    <t>-Sjajnost – Lm: min. 0,75 cd/m2</t>
  </si>
  <si>
    <t>-Opća jednolikost – U0 (Lmin/Lm): min. 0,4</t>
  </si>
  <si>
    <t>-Uzdužna jednolikost Ui: min. 0,6</t>
  </si>
  <si>
    <t>-Bliještanje Ti: max. 15%</t>
  </si>
  <si>
    <t>-REI faktor: min. 0,3</t>
  </si>
  <si>
    <t>-Razred bliještanja: D6</t>
  </si>
  <si>
    <t>-Razred jakosti svjetlosti: min. G4 ili bolje</t>
  </si>
  <si>
    <t>Polazni parametri prometnice:</t>
  </si>
  <si>
    <t>-Raspored svjetiljki: jednostran</t>
  </si>
  <si>
    <t>-Broj voznih traka: 2</t>
  </si>
  <si>
    <t>-Širina prometnice: 6m</t>
  </si>
  <si>
    <t>-Faktor smanjenja: 0,8</t>
  </si>
  <si>
    <t>-Zona zaštite od svjetlosnog zagađenja: E2</t>
  </si>
  <si>
    <t>Geometrija rasvjetne opreme:</t>
  </si>
  <si>
    <t>-Visina stupa: 8m</t>
  </si>
  <si>
    <t>-Razmak između svjetiljki: 33m</t>
  </si>
  <si>
    <t>-Svjetiljka od ruba: -1,0m</t>
  </si>
  <si>
    <t>-Maksimalni nagib svjetiljke: 0°</t>
  </si>
  <si>
    <t>Napomena:</t>
  </si>
  <si>
    <t>Uz ponudu obavezno dostaviti, ovjeren od bilo kojeg ovlaštenog inženjera elektrotehnike svjetlotehnički proračun za svaki ponuđeni tip svjetiljke s ULOR podacima. Svjetlotehnički proračun dostaviti i u elektronskom obliku (IES ili LDT format) izrađen u programskim paketima Relux Profesional ili Dialux. Potrebna je ovjera istog ovlaštenog projektanta na omotu CD medija na način da se na isti pohrani predmetni svjetlotehnički proračun sa pripadajućim IES ili LDT file-om. 
Vrijednosni pokazatelj dokaza sposobnosti: Ponuditelj mora dokazati da svjetiljka zadovoljava svjetlotehničke parametre zadane troškovnikom.</t>
  </si>
  <si>
    <t xml:space="preserve">
Tip:__________________________________
Proizvođač:___________________________
</t>
  </si>
  <si>
    <t>Metalni rasvjetni stup visine 8m, konusnog oblika, osmerokutnog poprečnog presjeka, vruće pocinčani, predviđen za zonu vjetra III, s uključenim sidrenim vijcima. Stavka obuhvaća nabavu, prijevoz i ugradnju stupa na pripadajući pripremljeni temelj</t>
  </si>
  <si>
    <t>Dobava i ugradnja dvokrake konzole s kutom od 90° između krakova</t>
  </si>
  <si>
    <t>Dobava i ugradnja razdjelnika rasvjetnog stupa komplet s 2 (dva) osigurača 10A, stezaljkama za ulaz-izlaz 2 kabela NA2XY 4x25mm2, te stezaljkama za 2 kabela presjeka 3x2,5 mm2 prema rasvjetnim tijelima.</t>
  </si>
  <si>
    <t>Dobava, montaža i spajanje adresabilnog kontrolera za centralno upravljanje svjetlosnim tokom postojećih svjetiljki sa sljedećim karakteristikama:
-Veza s predspojnom napravom svjetiljke preko DALI sučelja. 
-Direktna GPRS komunikacija sa serverom (bez dodatnih komponenti u sustavu) koja omogućuje dvosmjerni prijenos podataka bežičnim putem kroz GSM mrežu.
Sustav mora omogućiti fleksibilno upravljanje s neograničenim brojem promjena svjetlosnog toka tijekom noći. Promjena svjetlosnog toka od 0 do 100%. Upravljanje svjetiljkama i kontrola stanja i potrošnje svjetiljki preko web aplikacije</t>
  </si>
  <si>
    <t>Godišnja GSM preplata za 6 svjetiljki</t>
  </si>
  <si>
    <t>Programiranje i puštanje u rad sustava za centralno upravljanje svjetlosnim tokom svjetiljki, obuka korisnika, korisničke upute, projekt izvedenog stanja, ugađanje programskih stanja za cijelu godinu (izrada scena za 365 dana)</t>
  </si>
  <si>
    <t>Dobava i ugradnja kabela tipa  NA2XY 4x25 mm2. Jedinična cijena obuhvaća nabavu, prijevoz i polaganje kabela u rov te provlačenje kroz cijevi</t>
  </si>
  <si>
    <t>Dobava i ugradnja kabela tipa  NYM-J 3x2,5 mm2 za potrebe napajanja svjetiljke. Jedinična cijena obuhvaća nabavu, prijevoz i polaganje kabela u rasvjetni stup</t>
  </si>
  <si>
    <t>Dobava i ugradnja kabela tipa  NYM-J 2x1,5 mm2 za potrebe upravljanja DALI regulabilne predspojne naprave. Jedinična cijena obuhvaća nabavu, prijevoz i polaganje kabela u rasvjetni stup</t>
  </si>
  <si>
    <t>Dobava i ugradnja kabelske glave za plastični kabel presjeka 25 mm2</t>
  </si>
  <si>
    <t>Dobava i ugradnja aluminijsko-bakrene kabelske 
stopice, uzdužno vodonepropusne za presjek vodiča 25mm2 te s rupom promjera 12mm</t>
  </si>
  <si>
    <t>Dobava i ugradnja bakrenog užeta Cu 50mm2. Jedinična cijena obuhvaća nabavu, prijevoz i polaganje kabela u rov te provlačenje kroz cijevi</t>
  </si>
  <si>
    <t>Dobava i ugradnja bakrene kompresijske odvojne stezaljke H-izvedbe (dvije po spoju) na uzemljivačko bakreno uže presjeka 50mm2</t>
  </si>
  <si>
    <t>Dobava i ugradnja bakrene stopice M10 za bakreno uže presjeka 50 mm2</t>
  </si>
  <si>
    <t>Izrada prijelaza sa nadzemne SKS mreže (2x16mm2) u podzemnu mrežu (4x25mm2). Uključuje sav materijal (spojne čahure, toploskupljajuće cijevi, izolacijske krpe, odvojne spojnice, PEHD cijevi, metalne zatezne trake...itd)</t>
  </si>
  <si>
    <t>Dobava i ugradnja katodnog odvodnika prenapona na SKS mrežu. Jedan komplet treba sadržavati katodni odvodnik, elementi za spajanje na SKS te potrebni spojni materijal za spoj na uzemljenje.</t>
  </si>
  <si>
    <t>Dobava i ugradnja samostojećeg kabelskog razdjelnog ormara s plastičnim temeljem,  oznake OJR 1, izrađenog iz poliestera, sa slijedećom ugrađenom opremom:</t>
  </si>
  <si>
    <t>● tropolna rastavna osiguračka pruga 160A, za
   osigurače NV 00, komada 3</t>
  </si>
  <si>
    <t>● visokoučinski osigurač NV 00 35A, komada 3</t>
  </si>
  <si>
    <t>● visokoučinski osigurač NV 00 25A, komada 3</t>
  </si>
  <si>
    <t>● visokoučinski osigurač NV 00 koji služi kao predosigurač odvodniku prenapona (odabrati prema uputama proizvođača prenapona), komada 3</t>
  </si>
  <si>
    <t>● tropolni odvodnik prenapona tip 1+2 s izmjenjivim ulošcima, maksimalna odvodna struja (8/20 µs) 50kA, ukupna nazivna odvodna struja (8/20 μs) 120kA, struja munje (10/350 μs) 12,5kA, ukupna impulsna struja (10/350 μs) 37,5kA, najviši trajni napon maksimalno 280V, komada 1</t>
  </si>
  <si>
    <t>● bakarne sabirnice Cu 50x5 mm, l = 350mm s vijcima, komada 4</t>
  </si>
  <si>
    <t>● potporni izolator 1 kV,M8, komada 8</t>
  </si>
  <si>
    <t>● natpisi upozorenja</t>
  </si>
  <si>
    <t>● jednopolna shema</t>
  </si>
  <si>
    <t>● cilindar bravica vlasnika rasvjete</t>
  </si>
  <si>
    <t>● spojni materijal (kabeli za ožičenje, redne stezaljke, vijci, matice...itd), komplet 1</t>
  </si>
  <si>
    <t>Mjerenje i izdavanje mjernog protokola:</t>
  </si>
  <si>
    <t>● otpora izolacije</t>
  </si>
  <si>
    <t>● otpora uzemljenja</t>
  </si>
  <si>
    <t>● otpora petlje</t>
  </si>
  <si>
    <t>Isklop i puštanje pod napon</t>
  </si>
  <si>
    <t>kpl</t>
  </si>
  <si>
    <t>PRIPREMNI RADOVI UKUPNO Kn</t>
  </si>
  <si>
    <t>3.</t>
  </si>
  <si>
    <t>m2</t>
  </si>
  <si>
    <t>4.</t>
  </si>
  <si>
    <t>Zbrinjavanje viška iskopanog materijala u skladu sa Pravilnikom o građevnom otpadu i otpadu koji sadrži azbest (N.N. 69/16) . Količina se procjenjuje kao 50% viška iskopa. Stvarna količina će se utvrditi na samom gradilištu. Obračun po m3 sraslog materijala.</t>
  </si>
  <si>
    <t>Zbrinjavanje mineralne sirovine iz iskopa u skladu sa Pravilnikom o postupanju s viškom iskopa koji predstavlja mineralnu sirovinu kod izvođenja građevinskih radova viška (N.N. 79/14). Količina se procjenjuje kao 50% viška iskopa. Stvarna količina će se utvrditi na samom gradilištu. Obračun po m3 sraslog materijala.</t>
  </si>
  <si>
    <t>•</t>
  </si>
  <si>
    <t>MONTAŽERSKI RADOVI</t>
  </si>
  <si>
    <t>m'</t>
  </si>
  <si>
    <t>MONTAŽERSKI RADOVI UKUPNO Kn</t>
  </si>
  <si>
    <t>ZIDARSKI RADOVI</t>
  </si>
  <si>
    <t>ZIDARSKI RADOVI UKUPNO Kn</t>
  </si>
  <si>
    <t>ZAVRŠNI RADOVI</t>
  </si>
  <si>
    <t>ZAVRŠNI RADOVI UKUPNO Kn</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</si>
  <si>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</si>
  <si>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glavni cjevovodi</t>
  </si>
  <si>
    <t>Strojni iskop rova za kanalizacijske cijevi u materijalu A, B, i C kategorije bez miniranja i radom pikamera. Rov je pravokutnog oblika, dimenzija prema poprečnim presjecima rova, dubina dna rova u poprečnom presjeku nije konstantna. Dubine dna prema uzdužnim profilima. Kod iskopa mora se paziti na pravilno odsijecanje stranica i dna. Iskopani materijal izbaciti na jednu stranu tako da od odbačenog materijala do rova bude čista bankina širine 100 cm radi osiguranja rada u rovu, te rada na postavljanju cijevi. U cijenu iskopa je uračunato i ispumpavanje vode iz rova za vrijeme izvođenja radova! Stavkom (jediničnom cijenom) je obračunato razupiranje i podupiranje rova. Dno kanala treba ručno isplanirati na točnost ± 2 cm. Proširenje jarka na mjestima gdje dolaze okna izvesti prema objektu. Priznaje se iskop po normalnim profilima, prekop se neće priznati. Obračun po m3.</t>
  </si>
  <si>
    <t>iskop za glavne cjevovode</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</si>
  <si>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</si>
  <si>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Planiranje dna rovova i građevinskih jama, sa točnošću +/-2 cm. Sve neravnine popraviti, udubine i šupljine ispuniti materijalom iz iskopa, a višak izbaciti van jame. Obračun po planirane površine.</t>
  </si>
  <si>
    <t>Zatrpavanje rova do 30 cm iznad tjemena cijevi sitnim materijalom - pijesak ili finiji zamjenski materijal iz pozajmišta (0-8 mm) za glavni kolektor. Materijal nabijati strojnim i ručnim nabijačima. Obračun po m3.</t>
  </si>
  <si>
    <t>Zatrpavanje oko plastičnih revizionih okana sitnim materijalom - pijesak ili finiji zamjenski materijal iz pozajmišta (0-8 mm). Materijal nabijati strojnim i ručnim nabijačima.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</si>
  <si>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</si>
  <si>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ZEMLJANI RADOVI UKUPNO Kn</t>
  </si>
  <si>
    <t>BETONSKI I AB RADOVI</t>
  </si>
  <si>
    <t>Izrada podložnog betona revizijskih okana.  Izvodi se od betona C 12/15 (MB15). Ploča je dimenzija 130*130 cm, debljina ploče je 10 cm. U stavku su uključeni sav potrebni materijal i radnje. Obračun po m3 betona.</t>
  </si>
  <si>
    <t>Izrada betonskog prstena ispod montažne AB ploče okna. Dimenzije prstena su vanjske 150 * 150 cm sa kružnim otvorom u sredini fi 68 cm. U stavku uključeni sav potreban materijal i radnje. Obračun po m3 betona.</t>
  </si>
  <si>
    <t>Izrada i montaža armirano - betonske pokrovne ploče revizijskih okana odvodnje. Izvodi se od betona C25/30 i montira dizalicom.  Dimenzije prema nacrtu i planu armature. U ploči se ostavlja otvor fi 600 mm za lijevano željezni poklopac. Pojedinačna ploča sadrži 0,38 m3 betona i 92,0 kg armature. U stavku je uključena potrebna oplata. Obračun po komadu montirane ploče.</t>
  </si>
  <si>
    <t>BETONSKI I AB RADOVI UKUPNO Kn</t>
  </si>
  <si>
    <t>Izvedba spoja na postojeće okno u Cesarčevoj ulici. Uključen sav rad i materijal.</t>
  </si>
  <si>
    <t>Nabava, doprema i montaža poklopca okna od lijevanog željeza, D400, minimalnog svijetlog promjera 600mm, nodularni lijev, s okruglim okvirom ravne bočne stjenke od lijevanog željeza obloženog betonom C 35/45 (razreda izloženosti XD3, XF4, XA3), sa zamjenjivim uloškom protiv lupanja debljine 10 mm smještenim horizontalno u ležište na okviru, stabiliziran trnovima, bez mogućnosti ispadanja, razreda opterećenja D400 (prema HRN EN 124:2005), s dva bez vijčana elementa za zaključavanje izrađena od kompozitnog materijala, bez zgloba, bez premaza. Pritisak okvira na dosjednu površinu iznosi do najviše 2,6 N/mm2. Visina okvira najmanje 125 mm, ukupna masa najmanje 100 kg. Obračun po komadu ugrađenog poklopca.</t>
  </si>
  <si>
    <t>Nabava, doprema i montaža prefabriciranih orebrenih PEHD okana. Okna su unutarnjeg promjera 1000 mm u skladu s EN 476. Okna se u osnovi sastoje od tri elementa : baze okna, tijela okna (cijevnih natavaka) te konusnog završetka. Kineta baze mora biti izrađena da zadovoljava standarde protočnosti. Konus unutarnjeg profila min. 600. Materijal tijela mora izdržati ispitno opterećenje od 120 KN. Svi priključci dodatno potrebni po visini tijela okna izvode se pomoću IN-SITU priključaka promjera DN 110 - DN 200. Svi brtveni elementi na spoju segmenata te na priključku cijevi s oknom moraju biti izrađeni u skladu s EN 681-1. Završni betonski prsten mora biti izrađen i montiran sukladno priloženom nacrtu. Svi segmenti moraju biti jednostavno spojivi (važi i za spajanje cijevi na okno) uz garanciju vodonepropusnosti, statičke stabilnosti te otpornosti na djelovanje uzgona. Zasipavanje iskopa oko okna te nabijanje zasipa treba obaviti u skladu s upustvima proizvođača u ovisnosti o karakteristikama tla i prisutnosti morske ili podzmene vode. Obračun po komadu kompletno ugrađenog okna</t>
  </si>
  <si>
    <t>Izrada probe vodonepropusnosti cjevovoda i okana odvodnje. Ispitivanje nepropusnosti gravitacijskih cjevovoda provodi se u skladu s uvjetima iz projekta i normom HRN EN 1610:2002. Izvodi osoba akreditirana za tu vrstu radova. Obračun komplet.</t>
  </si>
  <si>
    <t>Kontrola ispravnosti strukturalne stabilnosti koja se dokazuje CCTV inspekcijom sukladno normi  HRN EN 13508-2/AC - "Uvjeti za sustave odvodnje izvan zgrada - 2. dio: Sustav kodiranja optičkog nadzora". Obračun komplet</t>
  </si>
  <si>
    <t>OBORINSKA ODVODNJA</t>
  </si>
  <si>
    <t>priključci slivnika</t>
  </si>
  <si>
    <t>Strojni iskop rova širine 60 cm, a prosječne dubine 120 cm za priključke slivnika DN 200. Ostalo kao stavka II.1. Obračun po m3.</t>
  </si>
  <si>
    <t>DN 200</t>
  </si>
  <si>
    <t>Iskop jama za slivnike. Dubina jame je 180 cm za slivnike koji imaju priključak DN 200 i 50 cm za slivnike koji imaju priključak DN 150, a površina 70×70 cm. Iskopani materijal odbaciti 1.00 m od građevne jame. Obračun po m3.</t>
  </si>
  <si>
    <t>slivnici</t>
  </si>
  <si>
    <t>Izrada posteljice, za kanalizacijske vodove na dnu rova od sitnog materijala - pijeska ili finijeg zamjenskog materijala, debljine 10 cm i 15 cm s ručnim nabijanjem i po potrebi vlaženjem. Posteljica mora biti ravna i prilagođena obliku cijevi u uzdužnom smjeru da cijev po cijeloj dužini naliježe na istu. Podmetanje ispod cijevi kamena ili podupiranje najstrože se zabranjuje. Obračun po m3.</t>
  </si>
  <si>
    <t>Izrada posteljice, za priključke slivnika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</si>
  <si>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Izrada betonske zaštite PVC cijevi slivnika betonom C 12/15. Obloga širine rova za svaki promjer, visine 10 cm iznad tjemena cijevi. Obračun po m3.</t>
  </si>
  <si>
    <t>Izrada okna za slivnike od betonskih kanalizacionih cijevi fi 400 mm. U stavku uračunati i betonsku podlogu 70×70 cm, debljine sloja 20 cm, kao i ležaj rešetke, sve iz betona MB20. Obračun po komadu izvedenog okna.</t>
  </si>
  <si>
    <t>Nabava, doprema i montaža PVC kanalizacijskih cijevi SN8 sukladno normi HRN EN 1401-1:2009. U cijenu uračunata i dobava i transport svih potrebnih spojnica za cijevi i okna i sve gumene brtve. Obračun po m'.</t>
  </si>
  <si>
    <t>DN 400 mm</t>
  </si>
  <si>
    <t>DN 500 mm</t>
  </si>
  <si>
    <t>Nabava, doprema i montaža PVC cijevi SN8 sukladno normi HRN EN 1401-1:2009 za priključak slivnika. U cijenu uračunata i dobava i transport svih potrebnih spojnica za cijevi i okna i sve gumene brtve. Obračun po m'</t>
  </si>
  <si>
    <t>DN 200 mm</t>
  </si>
  <si>
    <t>RO-O1 h=165 cm DN 500 prolazno kut 176;</t>
  </si>
  <si>
    <t>RO-O2 h=182 cm DN 500 prolazno</t>
  </si>
  <si>
    <t>RO-O3 h=197 cm DN 500 prolazno</t>
  </si>
  <si>
    <t>RO-O4 h=212 cm DN 500 izlaz  i DN 400 tri priključka kut 90, 180, 270</t>
  </si>
  <si>
    <t>RO-O5 h=160 cm DN 400 početno</t>
  </si>
  <si>
    <t>Nabava, doprema i montaža rešetki za vodolovna grla. Lijevanoželjezne tipske kišne rešetke za vodolovna grla veličine su 400x400 mm, teški tip klasa D400. Obračun po komadu ugrađene rešetke</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</si>
  <si>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po m' cjevovoda.</t>
  </si>
  <si>
    <t>REKAPITULACIJA OBORINSKA ODVODNJA</t>
  </si>
  <si>
    <t>OBORINSKA ODVODNJA Kn</t>
  </si>
  <si>
    <t>jed. mjere</t>
  </si>
  <si>
    <r>
      <t xml:space="preserve">Strojna izrada nosivog sloja od zrnatog kamenog materijala 
</t>
    </r>
    <r>
      <rPr>
        <sz val="9"/>
        <rFont val="Microsoft Sans Serif"/>
        <family val="2"/>
        <charset val="238"/>
      </rPr>
      <t>- najvećeg zrna 63 mm
bez veziva, u debljini 30 cm u cesti i 20 cm nogostup.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r>
  </si>
  <si>
    <t>jed.mjere</t>
  </si>
  <si>
    <t>JAVNA RASVJETA</t>
  </si>
  <si>
    <t>5419 MAPA 1 PROMETNICA SPOJ NA AUGUSTA CESARCA</t>
  </si>
  <si>
    <t>1.1.1.</t>
  </si>
  <si>
    <t>1.1.2.</t>
  </si>
  <si>
    <t>1.1.3.</t>
  </si>
  <si>
    <t>1.1.4.</t>
  </si>
  <si>
    <t>1.1.5.</t>
  </si>
  <si>
    <t>1.1.6.</t>
  </si>
  <si>
    <t>1.1.7.</t>
  </si>
  <si>
    <t>1.1.8.</t>
  </si>
  <si>
    <t>1.2.1.</t>
  </si>
  <si>
    <t>1.2.2.</t>
  </si>
  <si>
    <t>1.2.3.</t>
  </si>
  <si>
    <t>1.2.4.</t>
  </si>
  <si>
    <t>1.3.1.</t>
  </si>
  <si>
    <t>1.3.2.</t>
  </si>
  <si>
    <t>1.3.3.</t>
  </si>
  <si>
    <t>1.4.1.</t>
  </si>
  <si>
    <t>1.4.2.</t>
  </si>
  <si>
    <t>1.5.1.</t>
  </si>
  <si>
    <t>1.5.2.</t>
  </si>
  <si>
    <t>1.6.1.</t>
  </si>
  <si>
    <t>1.6.2.</t>
  </si>
  <si>
    <t>1.6.3.</t>
  </si>
  <si>
    <t>1.6.4.</t>
  </si>
  <si>
    <t>1.6.5.</t>
  </si>
  <si>
    <t>1.6.6.</t>
  </si>
  <si>
    <t>1.6.7.</t>
  </si>
  <si>
    <t>1.6.8.</t>
  </si>
  <si>
    <t>REKAPITULACIJA 5419 MAPA 1 PROMETNICA SPOJ NA AUGUSTA CESARCA
Građevinski radovi i prometna oprema</t>
  </si>
  <si>
    <t>PROMETNA OPREMA</t>
  </si>
  <si>
    <t>PROMETNA OPREMA - Ukupno (kn):</t>
  </si>
  <si>
    <t>dim.</t>
  </si>
  <si>
    <r>
      <rPr>
        <b/>
        <sz val="9"/>
        <rFont val="Microsoft Sans Serif"/>
        <family val="2"/>
      </rPr>
      <t>Uklanjanje drveća i panjeva promjera većeg od 30 cm</t>
    </r>
    <r>
      <rPr>
        <sz val="9"/>
        <rFont val="Microsoft Sans Serif"/>
        <family val="2"/>
      </rPr>
      <t xml:space="preserve"> s odsijecanjem grana na dužine pogodne za prijevoz, čišćenje i uklanjanje sveg nepotrebnog materijala zaostalog nakon izvedenih radova, uključujući utovar i prijevoz na mjesto oporabe ili zbrinjavanja, na udaljenost do 10 km, uključivo s troškovima odlaganja.  Obračun je po komadu uklonjenog stabla. Izvedba, kontrola kakvoće i obračun prema OTU 1-03.1.</t>
    </r>
  </si>
  <si>
    <r>
      <t xml:space="preserve">Strojna izrada nosivog sloja od zrnatog kamenog materijala 
</t>
    </r>
    <r>
      <rPr>
        <sz val="9"/>
        <rFont val="Microsoft Sans Serif"/>
        <family val="2"/>
        <charset val="238"/>
      </rPr>
      <t>- najvećeg zrna 63 mm
bez veziva, u debljini 30 cm u cesti i 20 cm u nogostupu i priključcima prema projektu.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r>
  </si>
  <si>
    <r>
      <rPr>
        <b/>
        <sz val="9"/>
        <rFont val="Microsoft Sans Serif"/>
        <family val="2"/>
        <charset val="238"/>
      </rPr>
      <t>Izrada habajućeg sloja (srednje prometno opterećenje-prometno kolna površina) AC 16 surf BIT 50/70 AG3 M3, debljine 6,0 cm.</t>
    </r>
    <r>
      <rPr>
        <sz val="9"/>
        <rFont val="Microsoft Sans Serif"/>
        <family val="2"/>
        <charset val="238"/>
      </rPr>
      <t xml:space="preserv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r>
  </si>
  <si>
    <t>2.1.1.</t>
  </si>
  <si>
    <t>2.1.2.</t>
  </si>
  <si>
    <t>2.1.3.</t>
  </si>
  <si>
    <t>2.1.4.</t>
  </si>
  <si>
    <t>2.1.5.</t>
  </si>
  <si>
    <t>2.1.6.</t>
  </si>
  <si>
    <t>2.1.7.</t>
  </si>
  <si>
    <t>2.1.8.</t>
  </si>
  <si>
    <t>2.2.1.</t>
  </si>
  <si>
    <t>2.2.2.</t>
  </si>
  <si>
    <t>2.2.3.</t>
  </si>
  <si>
    <t>2.2.4.</t>
  </si>
  <si>
    <t>2.3.1.</t>
  </si>
  <si>
    <t>2.3.2.</t>
  </si>
  <si>
    <t>2.3.3.</t>
  </si>
  <si>
    <t>2.4.1.</t>
  </si>
  <si>
    <t>2.4.2.</t>
  </si>
  <si>
    <t>2.5.1.</t>
  </si>
  <si>
    <t>2.5.2.</t>
  </si>
  <si>
    <t>2.5.3.</t>
  </si>
  <si>
    <t>2.6.1.</t>
  </si>
  <si>
    <t>2.6.2.</t>
  </si>
  <si>
    <t>2.6.3.</t>
  </si>
  <si>
    <t>2.6.4.</t>
  </si>
  <si>
    <t>2.6.5.</t>
  </si>
  <si>
    <t>2.6.6.</t>
  </si>
  <si>
    <t>2.6.7.</t>
  </si>
  <si>
    <t>2.6.8.</t>
  </si>
  <si>
    <t>3.3.1.</t>
  </si>
  <si>
    <t>3.3.1.1.</t>
  </si>
  <si>
    <t>3.3.2.</t>
  </si>
  <si>
    <t>3.3.2.1.</t>
  </si>
  <si>
    <t>3.3.2.2.</t>
  </si>
  <si>
    <t>3.3.2.3.</t>
  </si>
  <si>
    <t>3.3.2.4.</t>
  </si>
  <si>
    <t>3.3.2.5.</t>
  </si>
  <si>
    <t>3.3.2.6.</t>
  </si>
  <si>
    <t>3.3.2.7.</t>
  </si>
  <si>
    <t>3.3.2.8.</t>
  </si>
  <si>
    <t>3.3.2.9.</t>
  </si>
  <si>
    <t>3.3.2.10.</t>
  </si>
  <si>
    <t>3.3.2.11.</t>
  </si>
  <si>
    <t>3.3.2.12.</t>
  </si>
  <si>
    <t>3.3.3.</t>
  </si>
  <si>
    <t>3.3.3.1.</t>
  </si>
  <si>
    <t>3.3.3.2.</t>
  </si>
  <si>
    <t>3.3.3.3.</t>
  </si>
  <si>
    <t>3.3.3.4.</t>
  </si>
  <si>
    <t>3.3.3.5.</t>
  </si>
  <si>
    <t>3.3.4.</t>
  </si>
  <si>
    <t>3.3.4.1.</t>
  </si>
  <si>
    <t>3.3.4.2.</t>
  </si>
  <si>
    <t>3.3.5.</t>
  </si>
  <si>
    <t>3.3.5.1.</t>
  </si>
  <si>
    <t>3.3.5.2.</t>
  </si>
  <si>
    <t>3.3.5.3.</t>
  </si>
  <si>
    <t>3.3.5.4.</t>
  </si>
  <si>
    <t>3.3.6.</t>
  </si>
  <si>
    <t>3.3.6.1.</t>
  </si>
  <si>
    <t>RO-O1 h=139 cm DN 400 početno;</t>
  </si>
  <si>
    <t>RO-O2 h=166 cm DN 400 prolazno</t>
  </si>
  <si>
    <t>RO-O3 h=194 cm DN 400 prolazno</t>
  </si>
  <si>
    <t>RO-O4 h=214 cm DN 400 prolazno</t>
  </si>
  <si>
    <t>RO-O5 h=235 cm DN 400 prolazno kut 147</t>
  </si>
  <si>
    <t>RO-O6 h=196 cm DN 600 prolazno i DN 400 priključno kut 45</t>
  </si>
  <si>
    <t>Nabava, transport i ugradnja klizne spojke DN 630 mm za spoj zadnjeg okna na postojeći cjevovod.</t>
  </si>
  <si>
    <t>klizna spojka DN 630 mm</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</si>
  <si>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komplet.</t>
  </si>
  <si>
    <t>4.3.</t>
  </si>
  <si>
    <t>4.3.1.</t>
  </si>
  <si>
    <t>4.3.1.1.</t>
  </si>
  <si>
    <t>4.3.2.</t>
  </si>
  <si>
    <t>4.3.2.1.</t>
  </si>
  <si>
    <t>4.3.2.2.</t>
  </si>
  <si>
    <t>4.3.2.3.</t>
  </si>
  <si>
    <t>4.3.2.4.</t>
  </si>
  <si>
    <t>4.3.2.5.</t>
  </si>
  <si>
    <t>4.3.2.6.</t>
  </si>
  <si>
    <t>4.3.2.7.</t>
  </si>
  <si>
    <t>4.3.2.8.</t>
  </si>
  <si>
    <t>4.3.2.9.</t>
  </si>
  <si>
    <t>4.3.2.10.</t>
  </si>
  <si>
    <t>4.3.2.11.</t>
  </si>
  <si>
    <t>4.3.2.12.</t>
  </si>
  <si>
    <t>4.3.3.</t>
  </si>
  <si>
    <t>4.3.3.1.</t>
  </si>
  <si>
    <t>4.3.3.2.</t>
  </si>
  <si>
    <t>4.3.3.3.</t>
  </si>
  <si>
    <t>4.3.3.4.</t>
  </si>
  <si>
    <t>4.3.3.5.</t>
  </si>
  <si>
    <t>4.3.4.</t>
  </si>
  <si>
    <t>4.3.4.1.</t>
  </si>
  <si>
    <t>4.3.5.</t>
  </si>
  <si>
    <t>4.3.5.1.</t>
  </si>
  <si>
    <t>4.3.5.2.</t>
  </si>
  <si>
    <t>4.3.5.3.</t>
  </si>
  <si>
    <t>4.3.5.4.</t>
  </si>
  <si>
    <t>4.3.5.5.</t>
  </si>
  <si>
    <t>4.3.5.6.</t>
  </si>
  <si>
    <t>4.3.5.7.</t>
  </si>
  <si>
    <t>4.3.6.</t>
  </si>
  <si>
    <t>4.3.6.1.</t>
  </si>
  <si>
    <t>5419 MAPA 3 TK SPOJ NA AUGUSTA CESARCA</t>
  </si>
  <si>
    <r>
      <t>m</t>
    </r>
    <r>
      <rPr>
        <vertAlign val="superscript"/>
        <sz val="9"/>
        <rFont val="Microsoft Sans Serif"/>
        <family val="2"/>
      </rPr>
      <t>3</t>
    </r>
  </si>
  <si>
    <t>Iskop jame za ugradnju tipskog zdenca MZ D0 u zemljištu, bez obzira na kategoriju</t>
  </si>
  <si>
    <t>Dobava i ugradnja montažnih zdenaca tipa MZ D0, nosivosti poklopca 125 kN. Jedinična cijena obuhvaća sve potrebne radove i materijal za ispunjenje stavke</t>
  </si>
  <si>
    <t>Ukupno građevinski radovi i materijal:</t>
  </si>
  <si>
    <t>Građevinski materijal I radovi</t>
  </si>
  <si>
    <t>UKUPNO (KN):</t>
  </si>
  <si>
    <t>U Zadru 08/2019</t>
  </si>
  <si>
    <t>Projektant:</t>
  </si>
  <si>
    <t>Božidar Škara dipl.ing.el</t>
  </si>
  <si>
    <t>5.1.GRAĐEVINSKI RADOVI I MATERIJAL</t>
  </si>
  <si>
    <t>5.1.1</t>
  </si>
  <si>
    <t>5.1.2</t>
  </si>
  <si>
    <t>5.1.3</t>
  </si>
  <si>
    <t>5.1.4</t>
  </si>
  <si>
    <t>5.1.5</t>
  </si>
  <si>
    <t>5.1.6</t>
  </si>
  <si>
    <t>5.1.7</t>
  </si>
  <si>
    <t>5.1.8</t>
  </si>
  <si>
    <t>5.1.9</t>
  </si>
  <si>
    <t>5.1.10</t>
  </si>
  <si>
    <t>5.1.11</t>
  </si>
  <si>
    <t>5.1.12</t>
  </si>
  <si>
    <t>5.1.13</t>
  </si>
  <si>
    <t>5.1.14</t>
  </si>
  <si>
    <t>5.1.15</t>
  </si>
  <si>
    <t>5. REKAPITULACIJA 5419 MAPA 3 TK SPOJ NA AUGUSTA CESARCA</t>
  </si>
  <si>
    <t>6.1.GRAĐEVINSKI RADOVI I MATERIJAL</t>
  </si>
  <si>
    <t>5420 MAPA 4 TK SPOJ NA AUGUSTA ŠENOE</t>
  </si>
  <si>
    <t>6. REKAPITULACIJA 5420 MAPA 4 TK SPOJ NA AUGUSTA ŠENOE</t>
  </si>
  <si>
    <t>6.1.1</t>
  </si>
  <si>
    <t>6.1.2</t>
  </si>
  <si>
    <t>6.1.3</t>
  </si>
  <si>
    <t>6.1.4</t>
  </si>
  <si>
    <t>6.1.5</t>
  </si>
  <si>
    <t>6.1.6</t>
  </si>
  <si>
    <t>6.1.7</t>
  </si>
  <si>
    <t>6.1.8</t>
  </si>
  <si>
    <t>6.1.9</t>
  </si>
  <si>
    <t>6.1.10</t>
  </si>
  <si>
    <t>6.1.11</t>
  </si>
  <si>
    <t>6.1.12</t>
  </si>
  <si>
    <t>6.1.13</t>
  </si>
  <si>
    <t>6.1.14</t>
  </si>
  <si>
    <t>6.1.15</t>
  </si>
  <si>
    <t>6.1.16</t>
  </si>
  <si>
    <t>6.1.17</t>
  </si>
  <si>
    <t>5419 MAPA 4 JAVNA RASVJETA SPOJ NA AUGUSTA CESARCA</t>
  </si>
  <si>
    <t>7.1 GRAĐEVINSKI MATERIJAL I RADOVI</t>
  </si>
  <si>
    <t>7.1.1</t>
  </si>
  <si>
    <t>7.1.2</t>
  </si>
  <si>
    <t>7.1.3</t>
  </si>
  <si>
    <t>7.1.4</t>
  </si>
  <si>
    <t>7.1.5</t>
  </si>
  <si>
    <t>7.1.6</t>
  </si>
  <si>
    <t>7.1.7</t>
  </si>
  <si>
    <t>7.1.8</t>
  </si>
  <si>
    <t>7.1.9</t>
  </si>
  <si>
    <t>7.1.10</t>
  </si>
  <si>
    <t>7.1.11</t>
  </si>
  <si>
    <t>7.1.12</t>
  </si>
  <si>
    <t>7.1.13</t>
  </si>
  <si>
    <t>7.2 ELEKTRO MATERIJAL I RADOVI</t>
  </si>
  <si>
    <t>7.2.1</t>
  </si>
  <si>
    <t>7.2.2</t>
  </si>
  <si>
    <t>7.2.3</t>
  </si>
  <si>
    <t>7.2.4</t>
  </si>
  <si>
    <t>7.2.5</t>
  </si>
  <si>
    <t>7.2.6</t>
  </si>
  <si>
    <t>7.2.7</t>
  </si>
  <si>
    <t>7.2.8</t>
  </si>
  <si>
    <t>7.2.9</t>
  </si>
  <si>
    <t>7.2.10</t>
  </si>
  <si>
    <t>7.2.11</t>
  </si>
  <si>
    <t>7.2.12</t>
  </si>
  <si>
    <t>7.2.13</t>
  </si>
  <si>
    <t>7.2.14</t>
  </si>
  <si>
    <t>7.2.15</t>
  </si>
  <si>
    <t>7.2.16</t>
  </si>
  <si>
    <t>7.2.17</t>
  </si>
  <si>
    <t>7.2.18</t>
  </si>
  <si>
    <t>7.2.19</t>
  </si>
  <si>
    <t>7.2.20</t>
  </si>
  <si>
    <t>7. REKAPITULACIJA 5419 MAPA 4 JAVNA RASVJETA SPOJ NA AUGUSTA CESARCA</t>
  </si>
  <si>
    <t>5420 MAPA 3 JAVNA RASVJETA SPOJ NA AUGUSTA ŠENOU</t>
  </si>
  <si>
    <t>Strojno rezanje asfalta ili betona, bez obzira na debljinu.</t>
  </si>
  <si>
    <t>Dobava i ugradnja asfalta u jednom sloju s potrebnom dokumentacijom za dokaz kvalitete ugrađenog asfalta debljine 4-6cm.</t>
  </si>
  <si>
    <t>Detekcija i iskolčenje postojećih instalacija (plin, vodovod, kanalizacija, TK kabeli, EE kabeli...itd)</t>
  </si>
  <si>
    <t xml:space="preserve">Napomena:
Svjetiljke se trebaju upravljati pomoću postojećeg centralnog sustava upravljanja Philips CityTouch koji ugrađen u sklopu projekta CB GREEN iz 2016 godine. Veza sustava s predspojnom napravom svjetiljke  preko DALI sučelja. Povezivanje sa serverom preko GPRS protokola koji omogućava dvosmjerni prijenos podataka bežičnim putem kroz GSM mrežu. 
Postojeći sustav omogućuje fleksibilno upravljanje s neograničenim brojem promjena svjetlosnog toka tijekom noći. Promjena svjetlosnog toka od 0 do 100%. Upravljanje svjetiljkama i kontrola stanja te potrošnje svjetiljki preko web aplikacije. Centralni sustav uključuje: 
- programiranje i puštanje u rad
- obuka korisnika, korisničke upute
- projekt izvedenog stanja
- ugađanje programskih stanja za cijelu godinu (izrada scena za 365 dana)
- godišnja naknada, GSM preplata za svjetiljke.
</t>
  </si>
  <si>
    <t>-Minimalna svjetlosna iskoristivost svjetlosnog izvora: 120,66lm/W</t>
  </si>
  <si>
    <t>-Ugrađena DALI regulabilna predspojna naprava</t>
  </si>
  <si>
    <t>-Razmak između svjetiljki: 31m</t>
  </si>
  <si>
    <t>Godišnja GSM preplata za 4 svjetiljki</t>
  </si>
  <si>
    <t>Dobava i ugradnja bakrene stopice kao tip KSB 50/10 mm ili jednakovrijedan</t>
  </si>
  <si>
    <t>Dobava i ugradnja samostojećeg kabelskog razdjelnog ormara s plastičnim temeljem,  oznake OJR, izrađenog iz poliestera, sa slijedećom ugrađenom opremom:</t>
  </si>
  <si>
    <t>● tropolna rastavna osiguračka pruga 160A, za
   osigurače NV 00, komada 2</t>
  </si>
  <si>
    <t>● visokoučinski osigurač NV 00 80A, komada 3</t>
  </si>
  <si>
    <t>8.1 GRAĐEVINSKI MATERIJAL I RADOVI</t>
  </si>
  <si>
    <t>8.2 ELEKTRO MATERIJAL I RADOVI</t>
  </si>
  <si>
    <t>8. REKAPITULACIJA 5420 MAPA 3 JAVNA RASVJETA SPOJ NA AUGUSTA ŠENOE</t>
  </si>
  <si>
    <t>I</t>
  </si>
  <si>
    <t>II</t>
  </si>
  <si>
    <t>III</t>
  </si>
  <si>
    <t>IV</t>
  </si>
  <si>
    <t>8.1.1</t>
  </si>
  <si>
    <t>8.1.2</t>
  </si>
  <si>
    <t>8.1.3</t>
  </si>
  <si>
    <t>8.1.4</t>
  </si>
  <si>
    <t>8.1.5</t>
  </si>
  <si>
    <t>8.1.6</t>
  </si>
  <si>
    <t>8.1.7</t>
  </si>
  <si>
    <t>8.1.8</t>
  </si>
  <si>
    <t>8.1.9</t>
  </si>
  <si>
    <t>8.1.10</t>
  </si>
  <si>
    <t>8.1.11</t>
  </si>
  <si>
    <t>8.1.12</t>
  </si>
  <si>
    <t>8.1.13</t>
  </si>
  <si>
    <t>8.1.14</t>
  </si>
  <si>
    <t>8.1.15</t>
  </si>
  <si>
    <t>8.1.16</t>
  </si>
  <si>
    <t>8.2.1</t>
  </si>
  <si>
    <t>8.2.2</t>
  </si>
  <si>
    <t>8.2.3</t>
  </si>
  <si>
    <t>8.2.4</t>
  </si>
  <si>
    <t>8.2.5</t>
  </si>
  <si>
    <t>8.2.6</t>
  </si>
  <si>
    <t>8.2.7</t>
  </si>
  <si>
    <t>8.2.8</t>
  </si>
  <si>
    <t>8.2.9</t>
  </si>
  <si>
    <t>8.2.10</t>
  </si>
  <si>
    <t>8.2.11</t>
  </si>
  <si>
    <t>8.2.12</t>
  </si>
  <si>
    <t>8.2.13</t>
  </si>
  <si>
    <t>8.2.14</t>
  </si>
  <si>
    <t>8.2.15</t>
  </si>
  <si>
    <t>8.2.16</t>
  </si>
  <si>
    <t>8.2.17</t>
  </si>
  <si>
    <t>8.2.18</t>
  </si>
  <si>
    <t>8.2.19</t>
  </si>
  <si>
    <t xml:space="preserve">Izrada geodetskog snimka izvedenog stanja ovjerenog po državnoj geodetskoj upravi.  Obračun po metru. </t>
  </si>
  <si>
    <t xml:space="preserve">INVESTITOR:  GRAD ZADAR, Narodni trg 1, 23 000 Zadar
PREDMET:GRADNJA ULICA AUGUSTA CESARCA I AUGUSTA ŠENOE NA  PODRUČJU UPU-a  VITRENJAK II
FAZA PROJEKTA: NATJEČAJNA DOKUMENTACIJA
BROJ PROJEKTA: 5419 i 5420
</t>
  </si>
  <si>
    <t>REKAPITULACIJA 5420 MAPA 1 PROMETNICA SPOJ NA AUGUSTA ŠENOE
Građevinski radovi i prometna oprema</t>
  </si>
  <si>
    <t>5420 MAPA 1 PROMETNICA SPOJ NA AUGUSTA ŠENOE</t>
  </si>
  <si>
    <t>5419 MAPA 2 VODOVOD I ODVODNJA SPOJ NA AUGUSTA CESARCA(TROŠKOVNIK OBORINSKE ODVODNJE)</t>
  </si>
  <si>
    <t>5420 MAPA 2 VODOVOD I ODVODNJA SPOJ NA AUGUSTA ŠENOE (TROŠKOVNIK OBORINSKE ODVODNJE)</t>
  </si>
  <si>
    <t xml:space="preserve">U Zadru, srpanj 2020.g.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</si>
</sst>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mmm/dd"/>
    <numFmt numFmtId="166" formatCode="#.##0"/>
  </numFmts>
  <fonts count="4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charset val="238"/>
    </font>
    <font>
      <sz val="9"/>
      <name val="Microsoft Sans Serif"/>
      <family val="2"/>
      <charset val="238"/>
    </font>
    <font>
      <b/>
      <sz val="9"/>
      <name val="Microsoft Sans Serif"/>
      <family val="2"/>
      <charset val="238"/>
    </font>
    <font>
      <vertAlign val="superscript"/>
      <sz val="9"/>
      <name val="Microsoft Sans Serif"/>
      <family val="2"/>
      <charset val="238"/>
    </font>
    <font>
      <sz val="10"/>
      <name val="Arial CE"/>
      <charset val="238"/>
    </font>
    <font>
      <sz val="10"/>
      <name val="Arial"/>
      <family val="2"/>
    </font>
    <font>
      <sz val="10"/>
      <name val="Arial"/>
      <family val="2"/>
    </font>
    <font>
      <sz val="9"/>
      <color theme="1"/>
      <name val="Calibri"/>
      <family val="2"/>
      <charset val="238"/>
      <scheme val="minor"/>
    </font>
    <font>
      <b/>
      <sz val="9"/>
      <color theme="1"/>
      <name val="Microsoft Sans Serif"/>
      <family val="2"/>
    </font>
    <font>
      <sz val="9"/>
      <color theme="1"/>
      <name val="Microsoft Sans Serif"/>
      <family val="2"/>
    </font>
    <font>
      <sz val="9"/>
      <name val="Microsoft Sans Serif"/>
      <family val="2"/>
    </font>
    <font>
      <sz val="10"/>
      <color theme="1"/>
      <name val="Microsoft Sans Serif"/>
      <family val="2"/>
    </font>
    <font>
      <b/>
      <sz val="10"/>
      <color theme="1"/>
      <name val="Microsoft Sans Serif"/>
      <family val="2"/>
    </font>
    <font>
      <i/>
      <sz val="9"/>
      <name val="Microsoft Sans Serif"/>
      <family val="2"/>
      <charset val="238"/>
    </font>
    <font>
      <i/>
      <vertAlign val="superscript"/>
      <sz val="9"/>
      <name val="Microsoft Sans Serif"/>
      <family val="2"/>
      <charset val="238"/>
    </font>
    <font>
      <b/>
      <vertAlign val="superscript"/>
      <sz val="9"/>
      <name val="Microsoft Sans Serif"/>
      <family val="2"/>
      <charset val="238"/>
    </font>
    <font>
      <b/>
      <sz val="9"/>
      <name val="Microsoft Sans Serif"/>
      <family val="2"/>
    </font>
    <font>
      <sz val="9"/>
      <color rgb="FFFF0000"/>
      <name val="Microsoft Sans Serif"/>
      <family val="2"/>
      <charset val="238"/>
    </font>
    <font>
      <b/>
      <sz val="8"/>
      <name val="Microsoft Sans Serif"/>
      <family val="2"/>
      <charset val="238"/>
    </font>
    <font>
      <sz val="8"/>
      <name val="Microsoft Sans Serif"/>
      <family val="2"/>
      <charset val="238"/>
    </font>
    <font>
      <b/>
      <sz val="9"/>
      <color rgb="FFFF0000"/>
      <name val="Microsoft Sans Serif"/>
      <family val="2"/>
      <charset val="238"/>
    </font>
    <font>
      <i/>
      <sz val="9"/>
      <color rgb="FFFF0000"/>
      <name val="Microsoft Sans Serif"/>
      <family val="2"/>
      <charset val="238"/>
    </font>
    <font>
      <sz val="11"/>
      <color rgb="FFFF0000"/>
      <name val="Calibri"/>
      <family val="2"/>
      <scheme val="minor"/>
    </font>
    <font>
      <b/>
      <sz val="11"/>
      <color theme="1"/>
      <name val="Calibri"/>
      <family val="2"/>
      <scheme val="minor"/>
    </font>
    <font>
      <b/>
      <sz val="10"/>
      <name val="Arial"/>
      <family val="2"/>
    </font>
    <font>
      <b/>
      <sz val="11"/>
      <name val="Calibri"/>
      <family val="2"/>
      <scheme val="minor"/>
    </font>
    <font>
      <sz val="11"/>
      <name val="Calibri"/>
      <family val="2"/>
      <charset val="238"/>
      <scheme val="minor"/>
    </font>
    <font>
      <vertAlign val="superscript"/>
      <sz val="11"/>
      <name val="Calibri"/>
      <family val="2"/>
      <charset val="238"/>
      <scheme val="minor"/>
    </font>
    <font>
      <sz val="11"/>
      <name val="Calibri"/>
      <family val="2"/>
      <scheme val="minor"/>
    </font>
    <font>
      <sz val="11"/>
      <color rgb="FF000000"/>
      <name val="Calibri"/>
      <family val="2"/>
      <charset val="238"/>
      <scheme val="minor"/>
    </font>
    <font>
      <sz val="10"/>
      <color theme="1"/>
      <name val="Calibri"/>
      <family val="2"/>
      <charset val="238"/>
      <scheme val="minor"/>
    </font>
    <font>
      <b/>
      <sz val="10"/>
      <color theme="1"/>
      <name val="Calibri"/>
      <family val="2"/>
      <scheme val="minor"/>
    </font>
    <font>
      <sz val="10"/>
      <color rgb="FFFF0000"/>
      <name val="Arial"/>
      <family val="2"/>
    </font>
    <font>
      <b/>
      <sz val="10"/>
      <color rgb="FFFF0000"/>
      <name val="Arial"/>
      <family val="2"/>
      <charset val="238"/>
    </font>
    <font>
      <b/>
      <sz val="14"/>
      <name val="Calibri"/>
      <family val="2"/>
      <scheme val="minor"/>
    </font>
    <font>
      <b/>
      <sz val="11"/>
      <color theme="1"/>
      <name val="Calibri"/>
      <family val="2"/>
      <charset val="238"/>
      <scheme val="minor"/>
    </font>
    <font>
      <b/>
      <sz val="9"/>
      <name val="Arial"/>
      <family val="2"/>
    </font>
    <font>
      <b/>
      <sz val="11"/>
      <color rgb="FF000000"/>
      <name val="Calibri"/>
      <family val="2"/>
      <scheme val="minor"/>
    </font>
    <font>
      <b/>
      <sz val="14"/>
      <color theme="1"/>
      <name val="Calibri"/>
      <family val="2"/>
      <scheme val="minor"/>
    </font>
    <font>
      <vertAlign val="superscript"/>
      <sz val="9"/>
      <name val="Microsoft Sans Serif"/>
      <family val="2"/>
    </font>
    <font>
      <sz val="9"/>
      <color rgb="FFFF0000"/>
      <name val="Microsoft Sans Serif"/>
      <family val="2"/>
    </font>
    <font>
      <b/>
      <sz val="9"/>
      <color rgb="FFFF0000"/>
      <name val="Microsoft Sans Serif"/>
      <family val="2"/>
    </font>
  </fonts>
  <fills count="2">
    <fill>
      <patternFill patternType="none"/>
    </fill>
    <fill>
      <patternFill patternType="gray125"/>
    </fill>
  </fills>
  <borders count="15">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s>
  <cellStyleXfs count="14">
    <xf numFmtId="0" fontId="0" fillId="0" borderId="0"/>
    <xf numFmtId="0" fontId="6" fillId="0" borderId="0"/>
    <xf numFmtId="40" fontId="6" fillId="0" borderId="0" applyFill="0" applyBorder="0" applyAlignment="0" applyProtection="0"/>
    <xf numFmtId="0" fontId="10" fillId="0" borderId="0"/>
    <xf numFmtId="0" fontId="11" fillId="0" borderId="0"/>
    <xf numFmtId="0" fontId="12" fillId="0" borderId="0"/>
    <xf numFmtId="0" fontId="11" fillId="0" borderId="0"/>
    <xf numFmtId="0" fontId="5" fillId="0" borderId="0"/>
    <xf numFmtId="0" fontId="4" fillId="0" borderId="0"/>
    <xf numFmtId="0" fontId="4" fillId="0" borderId="0"/>
    <xf numFmtId="0" fontId="11" fillId="0" borderId="0"/>
    <xf numFmtId="0" fontId="3" fillId="0" borderId="0"/>
    <xf numFmtId="0" fontId="3" fillId="0" borderId="0"/>
    <xf numFmtId="43" fontId="11" fillId="0" borderId="0" applyFont="0" applyFill="0" applyBorder="0" applyAlignment="0" applyProtection="0"/>
  </cellStyleXfs>
  <cellXfs count="370">
    <xf numFmtId="0" fontId="0" fillId="0" borderId="0" xfId="0"/>
    <xf numFmtId="0" fontId="7"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justify" vertical="center" wrapText="1"/>
    </xf>
    <xf numFmtId="0" fontId="7" fillId="0" borderId="0" xfId="1" applyFont="1" applyFill="1" applyAlignment="1" applyProtection="1">
      <alignment horizontal="justify" vertical="top" wrapText="1"/>
    </xf>
    <xf numFmtId="0" fontId="8" fillId="0" borderId="0" xfId="1" applyFont="1" applyFill="1" applyBorder="1" applyAlignment="1">
      <alignment horizontal="justify" vertical="top"/>
    </xf>
    <xf numFmtId="0" fontId="7" fillId="0" borderId="0" xfId="1" applyFont="1" applyFill="1" applyBorder="1" applyAlignment="1">
      <alignment horizontal="center" vertical="top"/>
    </xf>
    <xf numFmtId="4" fontId="7" fillId="0" borderId="0" xfId="1" applyNumberFormat="1" applyFont="1" applyFill="1" applyBorder="1" applyAlignment="1">
      <alignment horizontal="right" vertical="top"/>
    </xf>
    <xf numFmtId="0" fontId="7" fillId="0" borderId="0" xfId="1" applyFont="1" applyFill="1" applyBorder="1" applyAlignment="1">
      <alignment horizontal="justify"/>
    </xf>
    <xf numFmtId="0" fontId="7" fillId="0" borderId="0" xfId="1" applyFont="1" applyFill="1" applyBorder="1" applyAlignment="1">
      <alignment horizontal="right" vertical="top"/>
    </xf>
    <xf numFmtId="0" fontId="8" fillId="0" borderId="0" xfId="1" applyFont="1" applyFill="1" applyBorder="1" applyAlignment="1">
      <alignment horizontal="justify" vertical="top" wrapText="1"/>
    </xf>
    <xf numFmtId="40" fontId="7" fillId="0" borderId="0" xfId="2" applyFont="1" applyFill="1" applyBorder="1" applyAlignment="1" applyProtection="1">
      <alignment horizontal="right" vertical="top" wrapText="1"/>
    </xf>
    <xf numFmtId="0" fontId="7" fillId="0" borderId="0" xfId="1" applyFont="1" applyFill="1" applyBorder="1" applyAlignment="1">
      <alignment horizontal="right" vertical="top" wrapText="1"/>
    </xf>
    <xf numFmtId="0" fontId="8" fillId="0" borderId="3" xfId="1" applyFont="1" applyFill="1" applyBorder="1" applyAlignment="1">
      <alignment horizontal="justify" vertical="top"/>
    </xf>
    <xf numFmtId="40" fontId="7" fillId="0" borderId="0" xfId="2" applyFont="1" applyFill="1" applyBorder="1" applyAlignment="1" applyProtection="1">
      <alignment horizontal="center" vertical="top" wrapText="1"/>
    </xf>
    <xf numFmtId="0" fontId="8" fillId="0" borderId="3" xfId="1" applyFont="1" applyFill="1" applyBorder="1" applyAlignment="1">
      <alignment horizontal="justify" vertical="top" wrapText="1"/>
    </xf>
    <xf numFmtId="0" fontId="7" fillId="0" borderId="3" xfId="1" applyFont="1" applyFill="1" applyBorder="1" applyAlignment="1">
      <alignment horizontal="center" vertical="top" wrapText="1"/>
    </xf>
    <xf numFmtId="40" fontId="7" fillId="0" borderId="0" xfId="2" applyFont="1" applyFill="1" applyBorder="1" applyAlignment="1" applyProtection="1">
      <alignment horizontal="right" vertical="top"/>
    </xf>
    <xf numFmtId="4" fontId="8" fillId="0" borderId="1" xfId="1" applyNumberFormat="1" applyFont="1" applyFill="1" applyBorder="1" applyAlignment="1">
      <alignment horizontal="right" vertical="top"/>
    </xf>
    <xf numFmtId="0" fontId="7" fillId="0" borderId="0" xfId="1" applyFont="1" applyFill="1" applyBorder="1" applyAlignment="1">
      <alignment horizontal="justify" vertical="top" wrapText="1"/>
    </xf>
    <xf numFmtId="0" fontId="13" fillId="0" borderId="0" xfId="0" applyFont="1"/>
    <xf numFmtId="0" fontId="8" fillId="0" borderId="9" xfId="1" applyFont="1" applyFill="1" applyBorder="1" applyAlignment="1">
      <alignment horizontal="justify" vertical="top" wrapText="1"/>
    </xf>
    <xf numFmtId="4" fontId="8" fillId="0" borderId="9" xfId="1" applyNumberFormat="1" applyFont="1" applyFill="1" applyBorder="1" applyAlignment="1">
      <alignment horizontal="right" vertical="top"/>
    </xf>
    <xf numFmtId="0" fontId="14" fillId="0" borderId="3" xfId="0" applyFont="1" applyBorder="1"/>
    <xf numFmtId="0" fontId="14" fillId="0" borderId="0" xfId="0" applyFont="1"/>
    <xf numFmtId="4" fontId="14" fillId="0" borderId="3" xfId="0" applyNumberFormat="1" applyFont="1" applyBorder="1"/>
    <xf numFmtId="0" fontId="15" fillId="0" borderId="0" xfId="0" applyFont="1" applyAlignment="1">
      <alignment vertical="top" wrapText="1"/>
    </xf>
    <xf numFmtId="0" fontId="16" fillId="0" borderId="3" xfId="0" applyNumberFormat="1" applyFont="1" applyFill="1" applyBorder="1" applyAlignment="1" applyProtection="1">
      <alignment vertical="top" wrapText="1"/>
    </xf>
    <xf numFmtId="0" fontId="7" fillId="0" borderId="0" xfId="1" applyFont="1" applyAlignment="1" applyProtection="1">
      <alignment horizontal="right" vertical="center"/>
    </xf>
    <xf numFmtId="0" fontId="7" fillId="0" borderId="0" xfId="1" applyFont="1" applyBorder="1" applyAlignment="1" applyProtection="1">
      <alignment horizontal="justify" vertical="center" wrapText="1"/>
    </xf>
    <xf numFmtId="0" fontId="8" fillId="0" borderId="0" xfId="1" applyFont="1" applyAlignment="1" applyProtection="1">
      <alignment horizontal="justify" vertical="center" wrapText="1"/>
    </xf>
    <xf numFmtId="0" fontId="7" fillId="0" borderId="0" xfId="1" applyFont="1" applyAlignment="1" applyProtection="1">
      <alignment horizontal="justify" vertical="center" wrapText="1"/>
    </xf>
    <xf numFmtId="0" fontId="7" fillId="0" borderId="0" xfId="1" applyFont="1" applyAlignment="1" applyProtection="1">
      <alignment horizontal="right" vertical="center" wrapText="1"/>
    </xf>
    <xf numFmtId="0" fontId="7" fillId="0" borderId="0" xfId="1" applyFont="1" applyFill="1" applyAlignment="1" applyProtection="1">
      <alignment horizontal="justify" vertical="top"/>
    </xf>
    <xf numFmtId="0" fontId="14" fillId="0" borderId="0" xfId="0" applyFont="1" applyBorder="1"/>
    <xf numFmtId="4" fontId="14" fillId="0" borderId="0" xfId="0" applyNumberFormat="1" applyFont="1" applyBorder="1"/>
    <xf numFmtId="0" fontId="17" fillId="0" borderId="0" xfId="0" applyFont="1" applyAlignment="1">
      <alignment vertical="center"/>
    </xf>
    <xf numFmtId="0" fontId="18" fillId="0" borderId="0" xfId="0" applyFont="1"/>
    <xf numFmtId="4" fontId="7" fillId="0" borderId="1" xfId="2" applyNumberFormat="1" applyFont="1" applyFill="1" applyBorder="1" applyAlignment="1" applyProtection="1">
      <alignment horizontal="center" vertical="top" wrapText="1"/>
    </xf>
    <xf numFmtId="4" fontId="7" fillId="0" borderId="0" xfId="2" applyNumberFormat="1" applyFont="1" applyFill="1" applyBorder="1" applyAlignment="1" applyProtection="1">
      <alignment horizontal="right" vertical="top" wrapText="1"/>
    </xf>
    <xf numFmtId="4" fontId="7" fillId="0" borderId="0" xfId="2" applyNumberFormat="1" applyFont="1" applyFill="1" applyBorder="1" applyAlignment="1" applyProtection="1">
      <alignment horizontal="right"/>
    </xf>
    <xf numFmtId="4" fontId="7" fillId="0" borderId="1" xfId="2" applyNumberFormat="1" applyFont="1" applyFill="1" applyBorder="1" applyAlignment="1" applyProtection="1">
      <alignment horizontal="right"/>
    </xf>
    <xf numFmtId="3" fontId="7" fillId="0" borderId="1" xfId="2" applyNumberFormat="1" applyFont="1" applyFill="1" applyBorder="1" applyAlignment="1" applyProtection="1">
      <alignment horizontal="right"/>
    </xf>
    <xf numFmtId="3" fontId="7" fillId="0" borderId="0" xfId="2" applyNumberFormat="1" applyFont="1" applyFill="1" applyBorder="1" applyAlignment="1" applyProtection="1">
      <alignment horizontal="right"/>
    </xf>
    <xf numFmtId="4" fontId="7" fillId="0" borderId="0" xfId="2" applyNumberFormat="1" applyFont="1" applyFill="1" applyBorder="1" applyAlignment="1" applyProtection="1"/>
    <xf numFmtId="40" fontId="7" fillId="0" borderId="1" xfId="2" applyFont="1" applyFill="1" applyBorder="1" applyAlignment="1" applyProtection="1">
      <alignment horizontal="center" vertical="top" wrapText="1"/>
    </xf>
    <xf numFmtId="40" fontId="7" fillId="0" borderId="0" xfId="2" applyFont="1" applyFill="1" applyBorder="1" applyAlignment="1" applyProtection="1">
      <alignment horizontal="right"/>
    </xf>
    <xf numFmtId="38" fontId="7" fillId="0" borderId="1" xfId="2" applyNumberFormat="1" applyFont="1" applyFill="1" applyBorder="1" applyAlignment="1" applyProtection="1">
      <alignment horizontal="right"/>
    </xf>
    <xf numFmtId="40" fontId="7" fillId="0" borderId="1" xfId="2" applyFont="1" applyFill="1" applyBorder="1" applyAlignment="1" applyProtection="1">
      <alignment horizontal="right"/>
    </xf>
    <xf numFmtId="38" fontId="7" fillId="0" borderId="0" xfId="2" applyNumberFormat="1" applyFont="1" applyFill="1" applyBorder="1" applyAlignment="1" applyProtection="1">
      <alignment horizontal="right"/>
    </xf>
    <xf numFmtId="0" fontId="7" fillId="0" borderId="3" xfId="0" applyNumberFormat="1" applyFont="1" applyFill="1" applyBorder="1" applyAlignment="1" applyProtection="1">
      <alignment vertical="top" wrapText="1"/>
    </xf>
    <xf numFmtId="40" fontId="25" fillId="0" borderId="0" xfId="2" applyFont="1" applyFill="1" applyBorder="1" applyAlignment="1" applyProtection="1">
      <alignment horizontal="right" vertical="top"/>
    </xf>
    <xf numFmtId="4" fontId="23" fillId="0" borderId="0" xfId="2" applyNumberFormat="1" applyFont="1" applyFill="1" applyBorder="1" applyAlignment="1" applyProtection="1">
      <alignment horizontal="right"/>
    </xf>
    <xf numFmtId="166" fontId="23" fillId="0" borderId="0" xfId="2" applyNumberFormat="1" applyFont="1" applyFill="1" applyBorder="1" applyAlignment="1" applyProtection="1">
      <alignment horizontal="right"/>
    </xf>
    <xf numFmtId="0" fontId="0" fillId="0" borderId="0" xfId="0"/>
    <xf numFmtId="0" fontId="32" fillId="0" borderId="5" xfId="6" applyFont="1" applyFill="1" applyBorder="1" applyAlignment="1">
      <alignment horizontal="center" vertical="center" wrapText="1"/>
    </xf>
    <xf numFmtId="0" fontId="32" fillId="0" borderId="5" xfId="3" applyFont="1" applyFill="1" applyBorder="1" applyAlignment="1">
      <alignment horizontal="left" vertical="center" wrapText="1"/>
    </xf>
    <xf numFmtId="0" fontId="31" fillId="0" borderId="5" xfId="6" applyFont="1" applyFill="1" applyBorder="1" applyAlignment="1">
      <alignment horizontal="center" vertical="center" wrapText="1"/>
    </xf>
    <xf numFmtId="0" fontId="31" fillId="0" borderId="5" xfId="6" applyFont="1" applyFill="1" applyBorder="1" applyAlignment="1">
      <alignment horizontal="center" vertical="center"/>
    </xf>
    <xf numFmtId="0" fontId="3" fillId="0" borderId="3" xfId="0" applyFont="1" applyFill="1" applyBorder="1" applyAlignment="1">
      <alignment wrapText="1"/>
    </xf>
    <xf numFmtId="0" fontId="32" fillId="0" borderId="3" xfId="6" applyFont="1" applyFill="1" applyBorder="1" applyAlignment="1">
      <alignment horizontal="center" vertical="center" wrapText="1"/>
    </xf>
    <xf numFmtId="0" fontId="32" fillId="0" borderId="3" xfId="6" applyFont="1" applyFill="1" applyBorder="1" applyAlignment="1">
      <alignment horizontal="center" wrapText="1"/>
    </xf>
    <xf numFmtId="49" fontId="41" fillId="0" borderId="0" xfId="0" applyNumberFormat="1" applyFont="1" applyAlignment="1">
      <alignment horizontal="right" vertical="top"/>
    </xf>
    <xf numFmtId="164" fontId="41" fillId="0" borderId="0" xfId="0" applyNumberFormat="1" applyFont="1" applyAlignment="1">
      <alignment wrapText="1"/>
    </xf>
    <xf numFmtId="49" fontId="35" fillId="0" borderId="0" xfId="0" applyNumberFormat="1" applyFont="1" applyAlignment="1">
      <alignment horizontal="right" vertical="top"/>
    </xf>
    <xf numFmtId="0" fontId="35" fillId="0" borderId="0" xfId="0" applyFont="1" applyAlignment="1">
      <alignment vertical="top" wrapText="1"/>
    </xf>
    <xf numFmtId="0" fontId="35" fillId="0" borderId="0" xfId="0" applyFont="1" applyAlignment="1">
      <alignment wrapText="1"/>
    </xf>
    <xf numFmtId="164" fontId="35" fillId="0" borderId="0" xfId="0" applyNumberFormat="1" applyFont="1" applyAlignment="1">
      <alignment wrapText="1"/>
    </xf>
    <xf numFmtId="0" fontId="0" fillId="0" borderId="0" xfId="0" applyAlignment="1">
      <alignment horizontal="right" vertical="top"/>
    </xf>
    <xf numFmtId="0" fontId="0" fillId="0" borderId="0" xfId="0" applyAlignment="1">
      <alignment vertical="top" wrapText="1"/>
    </xf>
    <xf numFmtId="0" fontId="0" fillId="0" borderId="0" xfId="0" applyAlignment="1">
      <alignment wrapText="1"/>
    </xf>
    <xf numFmtId="164" fontId="0" fillId="0" borderId="0" xfId="0" applyNumberFormat="1" applyAlignment="1">
      <alignment wrapText="1"/>
    </xf>
    <xf numFmtId="4" fontId="7" fillId="0" borderId="0" xfId="2" applyNumberFormat="1" applyFont="1" applyFill="1" applyBorder="1" applyAlignment="1" applyProtection="1">
      <alignment horizontal="center" vertical="top" wrapText="1"/>
    </xf>
    <xf numFmtId="4" fontId="7" fillId="0" borderId="0" xfId="0" applyNumberFormat="1" applyFont="1" applyFill="1" applyBorder="1" applyAlignment="1">
      <alignment horizontal="center" vertical="top" wrapText="1"/>
    </xf>
    <xf numFmtId="164" fontId="15" fillId="0" borderId="0" xfId="0" applyNumberFormat="1" applyFont="1" applyAlignment="1">
      <alignment vertical="top" wrapText="1"/>
    </xf>
    <xf numFmtId="0" fontId="8" fillId="0" borderId="1" xfId="0" applyFont="1" applyFill="1" applyBorder="1" applyAlignment="1" applyProtection="1">
      <alignment horizontal="justify" vertical="top"/>
    </xf>
    <xf numFmtId="0" fontId="8" fillId="0" borderId="1" xfId="0" applyFont="1" applyFill="1" applyBorder="1" applyAlignment="1" applyProtection="1">
      <alignment horizontal="left" vertical="top"/>
    </xf>
    <xf numFmtId="0" fontId="7" fillId="0" borderId="1" xfId="0" applyFont="1" applyFill="1" applyBorder="1" applyAlignment="1" applyProtection="1">
      <alignment horizontal="center" vertical="top"/>
    </xf>
    <xf numFmtId="4" fontId="7" fillId="0" borderId="1" xfId="0" applyNumberFormat="1" applyFont="1" applyFill="1" applyBorder="1" applyAlignment="1" applyProtection="1">
      <alignment horizontal="center" vertical="top"/>
    </xf>
    <xf numFmtId="4" fontId="7" fillId="0" borderId="1" xfId="0" applyNumberFormat="1" applyFont="1" applyFill="1" applyBorder="1" applyAlignment="1" applyProtection="1">
      <alignment horizontal="center" vertical="top" wrapText="1"/>
    </xf>
    <xf numFmtId="0" fontId="7" fillId="0" borderId="0" xfId="0" applyFont="1" applyFill="1" applyBorder="1" applyAlignment="1" applyProtection="1">
      <alignment horizontal="justify" vertical="top"/>
    </xf>
    <xf numFmtId="0" fontId="8" fillId="0" borderId="0" xfId="0" applyFont="1" applyFill="1" applyBorder="1" applyAlignment="1" applyProtection="1">
      <alignment horizontal="justify" vertical="top"/>
    </xf>
    <xf numFmtId="0" fontId="8" fillId="0" borderId="0" xfId="0" applyFont="1" applyFill="1" applyBorder="1" applyAlignment="1" applyProtection="1">
      <alignment horizontal="left" vertical="top"/>
    </xf>
    <xf numFmtId="0" fontId="7" fillId="0" borderId="0" xfId="0" applyFont="1" applyFill="1" applyBorder="1" applyAlignment="1" applyProtection="1">
      <alignment horizontal="center" vertical="top"/>
    </xf>
    <xf numFmtId="4" fontId="7" fillId="0" borderId="0" xfId="0" applyNumberFormat="1" applyFont="1" applyFill="1" applyBorder="1" applyAlignment="1" applyProtection="1">
      <alignment horizontal="right" vertical="top"/>
    </xf>
    <xf numFmtId="4" fontId="7" fillId="0" borderId="0" xfId="0" applyNumberFormat="1" applyFont="1" applyFill="1" applyBorder="1" applyAlignment="1" applyProtection="1">
      <alignment horizontal="right" vertical="top" wrapText="1"/>
    </xf>
    <xf numFmtId="165" fontId="8" fillId="0" borderId="0" xfId="0" applyNumberFormat="1" applyFont="1" applyFill="1" applyBorder="1" applyAlignment="1" applyProtection="1">
      <alignment horizontal="justify" vertical="top"/>
    </xf>
    <xf numFmtId="0" fontId="8" fillId="0" borderId="1" xfId="0" applyFont="1" applyFill="1" applyBorder="1" applyAlignment="1" applyProtection="1">
      <alignment horizontal="left" vertical="top" wrapText="1"/>
    </xf>
    <xf numFmtId="0" fontId="7" fillId="0" borderId="0" xfId="0" applyFont="1" applyFill="1" applyBorder="1" applyAlignment="1" applyProtection="1">
      <alignment horizontal="justify"/>
    </xf>
    <xf numFmtId="4" fontId="7" fillId="0" borderId="0" xfId="0" applyNumberFormat="1" applyFont="1" applyFill="1" applyBorder="1" applyAlignment="1" applyProtection="1">
      <alignment horizontal="right"/>
    </xf>
    <xf numFmtId="0" fontId="19" fillId="0" borderId="1" xfId="0" applyFont="1" applyFill="1" applyBorder="1" applyAlignment="1" applyProtection="1">
      <alignment horizontal="left" vertical="top" wrapText="1"/>
    </xf>
    <xf numFmtId="0" fontId="8" fillId="0" borderId="1" xfId="0" applyFont="1" applyFill="1" applyBorder="1" applyAlignment="1" applyProtection="1">
      <alignment horizontal="justify"/>
    </xf>
    <xf numFmtId="4" fontId="7" fillId="0" borderId="1" xfId="0" applyNumberFormat="1" applyFont="1" applyFill="1" applyBorder="1" applyAlignment="1" applyProtection="1">
      <alignment horizontal="right"/>
    </xf>
    <xf numFmtId="0" fontId="8" fillId="0" borderId="0" xfId="0" applyFont="1" applyFill="1" applyBorder="1" applyAlignment="1" applyProtection="1">
      <alignment horizontal="justify"/>
    </xf>
    <xf numFmtId="0" fontId="19" fillId="0" borderId="2" xfId="0" applyFont="1" applyFill="1" applyBorder="1" applyAlignment="1" applyProtection="1">
      <alignment horizontal="left" vertical="top" wrapText="1"/>
    </xf>
    <xf numFmtId="0" fontId="8" fillId="0" borderId="9" xfId="0" applyFont="1" applyFill="1" applyBorder="1" applyAlignment="1" applyProtection="1">
      <alignment horizontal="left" vertical="top" wrapText="1"/>
    </xf>
    <xf numFmtId="0" fontId="19" fillId="0" borderId="3" xfId="0" applyFont="1" applyFill="1" applyBorder="1" applyAlignment="1" applyProtection="1">
      <alignment horizontal="left" vertical="top" wrapText="1"/>
    </xf>
    <xf numFmtId="0" fontId="8" fillId="0" borderId="4" xfId="0" applyFont="1" applyFill="1" applyBorder="1" applyAlignment="1" applyProtection="1">
      <alignment horizontal="justify"/>
    </xf>
    <xf numFmtId="0" fontId="19" fillId="0" borderId="0" xfId="0" applyFont="1" applyFill="1" applyBorder="1" applyAlignment="1" applyProtection="1">
      <alignment horizontal="left" vertical="top" wrapText="1"/>
    </xf>
    <xf numFmtId="0" fontId="19" fillId="0" borderId="10" xfId="0" applyFont="1" applyFill="1" applyBorder="1" applyAlignment="1" applyProtection="1">
      <alignment horizontal="left" vertical="top" wrapText="1"/>
    </xf>
    <xf numFmtId="0" fontId="19" fillId="0" borderId="11" xfId="0" applyFont="1" applyFill="1" applyBorder="1" applyAlignment="1" applyProtection="1">
      <alignment horizontal="left" vertical="top" wrapText="1"/>
    </xf>
    <xf numFmtId="165" fontId="19" fillId="0" borderId="1" xfId="0" applyNumberFormat="1" applyFont="1" applyFill="1" applyBorder="1" applyAlignment="1" applyProtection="1">
      <alignment horizontal="left" vertical="top"/>
    </xf>
    <xf numFmtId="0" fontId="8" fillId="0" borderId="1" xfId="0" applyFont="1" applyFill="1" applyBorder="1" applyAlignment="1" applyProtection="1">
      <alignment horizontal="justify" wrapText="1"/>
    </xf>
    <xf numFmtId="165" fontId="7" fillId="0" borderId="0" xfId="0" applyNumberFormat="1" applyFont="1" applyFill="1" applyBorder="1" applyAlignment="1" applyProtection="1">
      <alignment horizontal="left" vertical="top"/>
    </xf>
    <xf numFmtId="0" fontId="8" fillId="0" borderId="0" xfId="0" applyFont="1" applyFill="1" applyBorder="1" applyAlignment="1" applyProtection="1">
      <alignment horizontal="justify" wrapText="1"/>
    </xf>
    <xf numFmtId="4" fontId="8" fillId="0" borderId="0" xfId="0" applyNumberFormat="1" applyFont="1" applyFill="1" applyBorder="1" applyAlignment="1" applyProtection="1">
      <alignment horizontal="right" vertical="top" wrapText="1"/>
    </xf>
    <xf numFmtId="0" fontId="7" fillId="0" borderId="0" xfId="0" applyFont="1" applyFill="1" applyBorder="1" applyAlignment="1" applyProtection="1">
      <alignment horizontal="justify" wrapText="1"/>
    </xf>
    <xf numFmtId="4" fontId="7" fillId="0" borderId="0" xfId="0" applyNumberFormat="1" applyFont="1" applyFill="1" applyBorder="1" applyAlignment="1" applyProtection="1">
      <alignment horizontal="justify"/>
    </xf>
    <xf numFmtId="0" fontId="8" fillId="0" borderId="1" xfId="0" applyFont="1" applyFill="1" applyBorder="1" applyAlignment="1" applyProtection="1">
      <alignment horizontal="left" vertical="top" wrapText="1" readingOrder="1"/>
    </xf>
    <xf numFmtId="4" fontId="7" fillId="0" borderId="0" xfId="0" applyNumberFormat="1" applyFont="1" applyFill="1" applyBorder="1" applyAlignment="1" applyProtection="1"/>
    <xf numFmtId="0" fontId="8" fillId="0" borderId="0" xfId="0" applyFont="1" applyFill="1" applyBorder="1" applyAlignment="1" applyProtection="1">
      <alignment horizontal="left" vertical="top" wrapText="1"/>
    </xf>
    <xf numFmtId="165" fontId="26" fillId="0" borderId="0" xfId="0" applyNumberFormat="1" applyFont="1" applyFill="1" applyBorder="1" applyAlignment="1" applyProtection="1">
      <alignment horizontal="justify" vertical="top"/>
    </xf>
    <xf numFmtId="0" fontId="27" fillId="0" borderId="0" xfId="0" applyFont="1" applyFill="1" applyBorder="1" applyAlignment="1" applyProtection="1">
      <alignment horizontal="left" vertical="top" wrapText="1"/>
    </xf>
    <xf numFmtId="0" fontId="26" fillId="0" borderId="0" xfId="0" applyFont="1" applyFill="1" applyBorder="1" applyAlignment="1" applyProtection="1">
      <alignment horizontal="justify"/>
    </xf>
    <xf numFmtId="4" fontId="23" fillId="0" borderId="0" xfId="0" applyNumberFormat="1" applyFont="1" applyFill="1" applyBorder="1" applyAlignment="1" applyProtection="1">
      <alignment horizontal="right"/>
    </xf>
    <xf numFmtId="0" fontId="23" fillId="0" borderId="0" xfId="0" applyFont="1" applyFill="1" applyBorder="1" applyAlignment="1" applyProtection="1">
      <alignment horizontal="justify"/>
    </xf>
    <xf numFmtId="0" fontId="8" fillId="0" borderId="3"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0" borderId="1" xfId="0" applyFont="1" applyFill="1" applyBorder="1" applyAlignment="1" applyProtection="1">
      <alignment horizontal="right" vertical="top"/>
    </xf>
    <xf numFmtId="0" fontId="7" fillId="0" borderId="1" xfId="0" applyFont="1" applyFill="1" applyBorder="1" applyAlignment="1" applyProtection="1">
      <alignment horizontal="center" vertical="top" wrapText="1"/>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right"/>
    </xf>
    <xf numFmtId="0" fontId="8" fillId="0" borderId="1" xfId="0" applyFont="1" applyFill="1" applyBorder="1" applyAlignment="1" applyProtection="1">
      <alignment horizontal="justify" vertical="top" wrapText="1"/>
    </xf>
    <xf numFmtId="0" fontId="19" fillId="0" borderId="1" xfId="0" applyFont="1" applyFill="1" applyBorder="1" applyAlignment="1" applyProtection="1">
      <alignment horizontal="justify" vertical="top" wrapText="1"/>
    </xf>
    <xf numFmtId="0" fontId="19" fillId="0" borderId="0" xfId="0" applyFont="1" applyFill="1" applyBorder="1" applyAlignment="1" applyProtection="1">
      <alignment horizontal="justify" vertical="top" wrapText="1"/>
    </xf>
    <xf numFmtId="0" fontId="19" fillId="0" borderId="3" xfId="0" applyFont="1" applyFill="1" applyBorder="1" applyAlignment="1" applyProtection="1">
      <alignment horizontal="justify" vertical="top" wrapText="1"/>
    </xf>
    <xf numFmtId="0" fontId="19" fillId="0" borderId="10" xfId="0" applyFont="1" applyFill="1" applyBorder="1" applyAlignment="1" applyProtection="1">
      <alignment horizontal="justify" vertical="top" wrapText="1"/>
    </xf>
    <xf numFmtId="0" fontId="8" fillId="0" borderId="3" xfId="0" applyFont="1" applyFill="1" applyBorder="1" applyAlignment="1" applyProtection="1">
      <alignment horizontal="justify" vertical="top" wrapText="1"/>
    </xf>
    <xf numFmtId="0" fontId="7" fillId="0" borderId="0" xfId="0" applyFont="1" applyFill="1" applyBorder="1" applyAlignment="1" applyProtection="1">
      <alignment horizontal="right" vertical="top"/>
    </xf>
    <xf numFmtId="0" fontId="8" fillId="0" borderId="0" xfId="0" applyFont="1" applyFill="1" applyBorder="1" applyAlignment="1" applyProtection="1">
      <alignment horizontal="right" vertical="top" wrapText="1"/>
    </xf>
    <xf numFmtId="0" fontId="8" fillId="0" borderId="0" xfId="0" applyFont="1" applyFill="1" applyBorder="1" applyAlignment="1" applyProtection="1">
      <alignment horizontal="justify" vertical="top" wrapText="1"/>
    </xf>
    <xf numFmtId="0" fontId="7" fillId="0" borderId="0" xfId="0" applyFont="1" applyFill="1" applyBorder="1" applyAlignment="1" applyProtection="1">
      <alignment horizontal="right" vertical="top" wrapText="1"/>
    </xf>
    <xf numFmtId="0" fontId="24" fillId="0" borderId="0" xfId="0" applyFont="1" applyFill="1" applyBorder="1" applyAlignment="1" applyProtection="1">
      <alignment horizontal="justify" vertical="top"/>
    </xf>
    <xf numFmtId="0" fontId="25" fillId="0" borderId="0" xfId="0" applyFont="1" applyFill="1" applyBorder="1" applyAlignment="1" applyProtection="1">
      <alignment horizontal="justify"/>
    </xf>
    <xf numFmtId="4" fontId="24" fillId="0" borderId="1" xfId="0" applyNumberFormat="1" applyFont="1" applyFill="1" applyBorder="1" applyAlignment="1" applyProtection="1">
      <alignment horizontal="right" vertical="top"/>
    </xf>
    <xf numFmtId="0" fontId="24" fillId="0" borderId="0" xfId="0" applyFont="1" applyFill="1" applyBorder="1" applyAlignment="1" applyProtection="1">
      <alignment horizontal="justify" vertical="top" wrapText="1"/>
    </xf>
    <xf numFmtId="0" fontId="25" fillId="0" borderId="0" xfId="0" applyFont="1" applyFill="1" applyBorder="1" applyAlignment="1" applyProtection="1">
      <alignment horizontal="justify" vertical="top" wrapText="1"/>
    </xf>
    <xf numFmtId="4" fontId="25" fillId="0" borderId="0" xfId="0" applyNumberFormat="1" applyFont="1" applyFill="1" applyBorder="1" applyAlignment="1" applyProtection="1">
      <alignment horizontal="right" vertical="top"/>
    </xf>
    <xf numFmtId="0" fontId="7" fillId="0" borderId="0" xfId="0" applyFont="1" applyFill="1" applyBorder="1" applyAlignment="1" applyProtection="1">
      <alignment horizontal="left" vertical="top" wrapText="1"/>
    </xf>
    <xf numFmtId="4" fontId="7" fillId="0" borderId="1" xfId="2" applyNumberFormat="1" applyFont="1" applyFill="1" applyBorder="1" applyAlignment="1" applyProtection="1">
      <alignment horizontal="right"/>
      <protection locked="0"/>
    </xf>
    <xf numFmtId="40" fontId="7" fillId="0" borderId="1" xfId="2" applyFont="1" applyFill="1" applyBorder="1" applyAlignment="1" applyProtection="1">
      <alignment horizontal="right"/>
      <protection locked="0"/>
    </xf>
    <xf numFmtId="164" fontId="35" fillId="0" borderId="0" xfId="0" applyNumberFormat="1" applyFont="1" applyAlignment="1" applyProtection="1">
      <alignment wrapText="1"/>
      <protection locked="0"/>
    </xf>
    <xf numFmtId="4" fontId="32" fillId="0" borderId="3" xfId="13" applyNumberFormat="1" applyFont="1" applyFill="1" applyBorder="1" applyAlignment="1" applyProtection="1">
      <alignment horizontal="right" wrapText="1"/>
      <protection locked="0"/>
    </xf>
    <xf numFmtId="0" fontId="42" fillId="0" borderId="0" xfId="0" applyFont="1" applyFill="1" applyBorder="1" applyAlignment="1" applyProtection="1">
      <alignment horizontal="left" vertical="top" wrapText="1"/>
    </xf>
    <xf numFmtId="0" fontId="16" fillId="0" borderId="0" xfId="0" applyNumberFormat="1" applyFont="1" applyFill="1" applyAlignment="1" applyProtection="1">
      <alignment vertical="top" wrapText="1"/>
    </xf>
    <xf numFmtId="4" fontId="24" fillId="0" borderId="0" xfId="0" applyNumberFormat="1" applyFont="1" applyFill="1" applyBorder="1" applyAlignment="1" applyProtection="1">
      <alignment horizontal="right" vertical="top"/>
    </xf>
    <xf numFmtId="49" fontId="43" fillId="0" borderId="0" xfId="0" applyNumberFormat="1" applyFont="1" applyAlignment="1">
      <alignment horizontal="right" vertical="top"/>
    </xf>
    <xf numFmtId="49" fontId="2" fillId="0" borderId="0" xfId="0" applyNumberFormat="1" applyFont="1" applyAlignment="1">
      <alignment horizontal="right" vertical="top"/>
    </xf>
    <xf numFmtId="0" fontId="29" fillId="0" borderId="0" xfId="0" applyFont="1" applyAlignment="1">
      <alignment horizontal="right" vertical="top"/>
    </xf>
    <xf numFmtId="0" fontId="16" fillId="0" borderId="0" xfId="6" applyFont="1" applyFill="1" applyBorder="1" applyAlignment="1">
      <alignment horizontal="center" vertical="center" wrapText="1"/>
    </xf>
    <xf numFmtId="0" fontId="16" fillId="0" borderId="0" xfId="6" applyFont="1" applyFill="1" applyBorder="1" applyAlignment="1">
      <alignment horizontal="center" vertical="center"/>
    </xf>
    <xf numFmtId="0" fontId="16" fillId="0" borderId="0" xfId="10" applyFont="1" applyFill="1"/>
    <xf numFmtId="0" fontId="16" fillId="0" borderId="0" xfId="6" applyFont="1" applyFill="1"/>
    <xf numFmtId="0" fontId="22" fillId="0" borderId="3" xfId="6"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3" xfId="6" applyFont="1" applyFill="1" applyBorder="1" applyAlignment="1">
      <alignment horizontal="center" vertical="center"/>
    </xf>
    <xf numFmtId="0" fontId="16" fillId="0" borderId="3" xfId="10" applyFont="1" applyFill="1" applyBorder="1" applyAlignment="1">
      <alignment horizontal="center" vertical="center" wrapText="1"/>
    </xf>
    <xf numFmtId="49" fontId="16" fillId="0" borderId="3" xfId="10" applyNumberFormat="1" applyFont="1" applyFill="1" applyBorder="1" applyAlignment="1">
      <alignment vertical="top" wrapText="1"/>
    </xf>
    <xf numFmtId="2" fontId="16" fillId="0" borderId="3" xfId="10" applyNumberFormat="1" applyFont="1" applyFill="1" applyBorder="1" applyAlignment="1">
      <alignment horizontal="center" wrapText="1"/>
    </xf>
    <xf numFmtId="4" fontId="16" fillId="0" borderId="3" xfId="10" applyNumberFormat="1" applyFont="1" applyFill="1" applyBorder="1" applyAlignment="1">
      <alignment horizontal="right"/>
    </xf>
    <xf numFmtId="4" fontId="16" fillId="0" borderId="3" xfId="10" applyNumberFormat="1" applyFont="1" applyFill="1" applyBorder="1" applyAlignment="1" applyProtection="1">
      <alignment horizontal="right"/>
      <protection locked="0"/>
    </xf>
    <xf numFmtId="4" fontId="16" fillId="0" borderId="3" xfId="10" applyNumberFormat="1" applyFont="1" applyFill="1" applyBorder="1" applyAlignment="1">
      <alignment horizontal="right" wrapText="1"/>
    </xf>
    <xf numFmtId="2" fontId="16" fillId="0" borderId="3" xfId="10" applyNumberFormat="1" applyFont="1" applyFill="1" applyBorder="1" applyAlignment="1">
      <alignment horizontal="right"/>
    </xf>
    <xf numFmtId="0" fontId="15" fillId="0" borderId="3" xfId="0" applyFont="1" applyFill="1" applyBorder="1" applyAlignment="1">
      <alignment vertical="center" wrapText="1"/>
    </xf>
    <xf numFmtId="0" fontId="15" fillId="0" borderId="3" xfId="0" applyFont="1" applyFill="1" applyBorder="1" applyAlignment="1">
      <alignment horizontal="center"/>
    </xf>
    <xf numFmtId="4" fontId="15" fillId="0" borderId="3" xfId="0" applyNumberFormat="1" applyFont="1" applyFill="1" applyBorder="1" applyAlignment="1">
      <alignment horizontal="right"/>
    </xf>
    <xf numFmtId="4" fontId="15" fillId="0" borderId="3" xfId="0" applyNumberFormat="1" applyFont="1" applyFill="1" applyBorder="1" applyAlignment="1" applyProtection="1">
      <alignment horizontal="right"/>
      <protection locked="0"/>
    </xf>
    <xf numFmtId="4" fontId="15" fillId="0" borderId="3" xfId="8" applyNumberFormat="1" applyFont="1" applyFill="1" applyBorder="1" applyAlignment="1">
      <alignment horizontal="right"/>
    </xf>
    <xf numFmtId="0" fontId="15" fillId="0" borderId="0" xfId="0" applyFont="1" applyFill="1"/>
    <xf numFmtId="0" fontId="16" fillId="0" borderId="3" xfId="10" applyNumberFormat="1" applyFont="1" applyFill="1" applyBorder="1" applyAlignment="1">
      <alignment vertical="top" wrapText="1"/>
    </xf>
    <xf numFmtId="0" fontId="16" fillId="0" borderId="3" xfId="10" applyFont="1" applyFill="1" applyBorder="1" applyAlignment="1">
      <alignment wrapText="1"/>
    </xf>
    <xf numFmtId="4" fontId="16" fillId="0" borderId="5" xfId="10" applyNumberFormat="1" applyFont="1" applyFill="1" applyBorder="1" applyAlignment="1">
      <alignment horizontal="right"/>
    </xf>
    <xf numFmtId="2" fontId="16" fillId="0" borderId="5" xfId="10" applyNumberFormat="1" applyFont="1" applyFill="1" applyBorder="1" applyAlignment="1">
      <alignment horizontal="center" wrapText="1"/>
    </xf>
    <xf numFmtId="4" fontId="16" fillId="0" borderId="5" xfId="10" applyNumberFormat="1" applyFont="1" applyFill="1" applyBorder="1" applyAlignment="1" applyProtection="1">
      <alignment horizontal="right"/>
      <protection locked="0"/>
    </xf>
    <xf numFmtId="0" fontId="16" fillId="0" borderId="3" xfId="10" applyFont="1" applyFill="1" applyBorder="1" applyAlignment="1">
      <alignment horizontal="right"/>
    </xf>
    <xf numFmtId="0" fontId="16" fillId="0" borderId="5" xfId="10" applyFont="1" applyFill="1" applyBorder="1" applyAlignment="1">
      <alignment wrapText="1"/>
    </xf>
    <xf numFmtId="4" fontId="14" fillId="0" borderId="3" xfId="9" applyNumberFormat="1" applyFont="1" applyFill="1" applyBorder="1"/>
    <xf numFmtId="0" fontId="14" fillId="0" borderId="7" xfId="9" applyFont="1" applyFill="1" applyBorder="1" applyAlignment="1">
      <alignment horizontal="right"/>
    </xf>
    <xf numFmtId="0" fontId="14" fillId="0" borderId="8" xfId="9" applyFont="1" applyFill="1" applyBorder="1" applyAlignment="1">
      <alignment horizontal="right"/>
    </xf>
    <xf numFmtId="4" fontId="14" fillId="0" borderId="6" xfId="9" applyNumberFormat="1" applyFont="1" applyFill="1" applyBorder="1"/>
    <xf numFmtId="0" fontId="15" fillId="0" borderId="3" xfId="0" applyFont="1" applyFill="1" applyBorder="1" applyAlignment="1">
      <alignment horizontal="center" vertical="center"/>
    </xf>
    <xf numFmtId="4" fontId="15" fillId="0" borderId="3" xfId="0" applyNumberFormat="1" applyFont="1" applyFill="1" applyBorder="1"/>
    <xf numFmtId="4" fontId="14" fillId="0" borderId="3" xfId="0" applyNumberFormat="1" applyFont="1" applyFill="1" applyBorder="1"/>
    <xf numFmtId="0" fontId="14" fillId="0" borderId="0" xfId="0" applyFont="1" applyFill="1" applyBorder="1" applyAlignment="1">
      <alignment horizontal="right"/>
    </xf>
    <xf numFmtId="4" fontId="14" fillId="0" borderId="0" xfId="0" applyNumberFormat="1" applyFont="1" applyFill="1" applyBorder="1"/>
    <xf numFmtId="0" fontId="15" fillId="0" borderId="3" xfId="0" applyFont="1" applyFill="1" applyBorder="1" applyAlignment="1">
      <alignment horizontal="right"/>
    </xf>
    <xf numFmtId="0" fontId="15" fillId="0" borderId="3" xfId="0" applyFont="1" applyFill="1" applyBorder="1" applyAlignment="1">
      <alignment wrapText="1"/>
    </xf>
    <xf numFmtId="0" fontId="15" fillId="0" borderId="3" xfId="0" applyFont="1" applyFill="1" applyBorder="1" applyAlignment="1">
      <alignment horizontal="left" vertical="top" wrapText="1"/>
    </xf>
    <xf numFmtId="4" fontId="46" fillId="0" borderId="3" xfId="0" applyNumberFormat="1" applyFont="1" applyFill="1" applyBorder="1" applyAlignment="1">
      <alignment horizontal="right"/>
    </xf>
    <xf numFmtId="4" fontId="16" fillId="0" borderId="3" xfId="0" applyNumberFormat="1" applyFont="1" applyFill="1" applyBorder="1" applyAlignment="1">
      <alignment horizontal="right"/>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xf>
    <xf numFmtId="3" fontId="15" fillId="0" borderId="3" xfId="0" applyNumberFormat="1" applyFont="1" applyFill="1" applyBorder="1"/>
    <xf numFmtId="4" fontId="15" fillId="0" borderId="3" xfId="0" applyNumberFormat="1" applyFont="1" applyFill="1" applyBorder="1" applyProtection="1">
      <protection locked="0"/>
    </xf>
    <xf numFmtId="4" fontId="15" fillId="0" borderId="3" xfId="8" applyNumberFormat="1" applyFont="1" applyFill="1" applyBorder="1"/>
    <xf numFmtId="0" fontId="15" fillId="0" borderId="12" xfId="0" applyFont="1" applyFill="1" applyBorder="1" applyAlignment="1">
      <alignment horizontal="center" vertical="center"/>
    </xf>
    <xf numFmtId="4" fontId="15" fillId="0" borderId="3" xfId="0" applyNumberFormat="1" applyFont="1" applyFill="1" applyBorder="1" applyAlignment="1" applyProtection="1">
      <alignment horizontal="right"/>
    </xf>
    <xf numFmtId="0" fontId="16" fillId="0" borderId="3" xfId="0" applyFont="1" applyFill="1" applyBorder="1" applyAlignment="1">
      <alignment wrapText="1"/>
    </xf>
    <xf numFmtId="0" fontId="15" fillId="0" borderId="0" xfId="9" applyFont="1" applyFill="1"/>
    <xf numFmtId="0" fontId="22" fillId="0" borderId="5" xfId="6" applyFont="1" applyFill="1" applyBorder="1" applyAlignment="1">
      <alignment horizontal="center" vertical="center" wrapText="1"/>
    </xf>
    <xf numFmtId="0" fontId="15" fillId="0" borderId="3" xfId="0" applyFont="1" applyFill="1" applyBorder="1" applyAlignment="1">
      <alignment vertical="top" wrapText="1"/>
    </xf>
    <xf numFmtId="0" fontId="15" fillId="0" borderId="3" xfId="8" applyFont="1" applyFill="1" applyBorder="1" applyAlignment="1">
      <alignment vertical="top" wrapText="1"/>
    </xf>
    <xf numFmtId="0" fontId="16" fillId="0" borderId="3" xfId="8" applyFont="1" applyFill="1" applyBorder="1" applyAlignment="1">
      <alignment horizontal="center"/>
    </xf>
    <xf numFmtId="4" fontId="16" fillId="0" borderId="3" xfId="8" applyNumberFormat="1" applyFont="1" applyFill="1" applyBorder="1"/>
    <xf numFmtId="0" fontId="15" fillId="0" borderId="13" xfId="8" quotePrefix="1" applyFont="1" applyFill="1" applyBorder="1" applyAlignment="1">
      <alignment vertical="top" wrapText="1"/>
    </xf>
    <xf numFmtId="0" fontId="16" fillId="0" borderId="13" xfId="8" applyFont="1" applyFill="1" applyBorder="1" applyAlignment="1">
      <alignment horizontal="center"/>
    </xf>
    <xf numFmtId="4" fontId="16" fillId="0" borderId="13" xfId="8" applyNumberFormat="1" applyFont="1" applyFill="1" applyBorder="1"/>
    <xf numFmtId="4" fontId="15" fillId="0" borderId="13" xfId="8" applyNumberFormat="1" applyFont="1" applyFill="1" applyBorder="1"/>
    <xf numFmtId="0" fontId="14" fillId="0" borderId="13" xfId="8" applyFont="1" applyFill="1" applyBorder="1" applyAlignment="1">
      <alignment vertical="top" wrapText="1"/>
    </xf>
    <xf numFmtId="0" fontId="15" fillId="0" borderId="12" xfId="8" applyFont="1" applyFill="1" applyBorder="1" applyAlignment="1" applyProtection="1">
      <alignment vertical="top" wrapText="1"/>
      <protection locked="0"/>
    </xf>
    <xf numFmtId="0" fontId="16" fillId="0" borderId="12" xfId="8" applyFont="1" applyFill="1" applyBorder="1" applyAlignment="1">
      <alignment horizontal="center"/>
    </xf>
    <xf numFmtId="4" fontId="16" fillId="0" borderId="12" xfId="8" applyNumberFormat="1" applyFont="1" applyFill="1" applyBorder="1"/>
    <xf numFmtId="4" fontId="16" fillId="0" borderId="12" xfId="8" applyNumberFormat="1" applyFont="1" applyFill="1" applyBorder="1" applyProtection="1">
      <protection locked="0"/>
    </xf>
    <xf numFmtId="4" fontId="15" fillId="0" borderId="12" xfId="8" applyNumberFormat="1" applyFont="1" applyFill="1" applyBorder="1"/>
    <xf numFmtId="0" fontId="16" fillId="0" borderId="12" xfId="0" applyFont="1" applyFill="1" applyBorder="1" applyAlignment="1">
      <alignment horizontal="center" vertical="center"/>
    </xf>
    <xf numFmtId="0" fontId="16" fillId="0" borderId="3" xfId="0" applyFont="1" applyFill="1" applyBorder="1" applyAlignment="1">
      <alignment horizontal="center"/>
    </xf>
    <xf numFmtId="4" fontId="16" fillId="0" borderId="3" xfId="0" applyNumberFormat="1" applyFont="1" applyFill="1" applyBorder="1"/>
    <xf numFmtId="4" fontId="16" fillId="0" borderId="3" xfId="0" applyNumberFormat="1" applyFont="1" applyFill="1" applyBorder="1" applyProtection="1">
      <protection locked="0"/>
    </xf>
    <xf numFmtId="0" fontId="16" fillId="0" borderId="5" xfId="6" applyFont="1" applyFill="1" applyBorder="1" applyAlignment="1">
      <alignment horizontal="center" vertical="top" wrapText="1"/>
    </xf>
    <xf numFmtId="0" fontId="16" fillId="0" borderId="3" xfId="3" quotePrefix="1" applyFont="1" applyFill="1" applyBorder="1" applyAlignment="1">
      <alignment horizontal="left" vertical="center" wrapText="1"/>
    </xf>
    <xf numFmtId="0" fontId="16" fillId="0" borderId="3" xfId="6" applyFont="1" applyFill="1" applyBorder="1" applyAlignment="1">
      <alignment horizontal="center" wrapText="1"/>
    </xf>
    <xf numFmtId="4" fontId="16" fillId="0" borderId="3" xfId="13" applyNumberFormat="1" applyFont="1" applyFill="1" applyBorder="1" applyAlignment="1" applyProtection="1">
      <alignment horizontal="right" wrapText="1"/>
      <protection locked="0"/>
    </xf>
    <xf numFmtId="4" fontId="16" fillId="0" borderId="3" xfId="6" applyNumberFormat="1" applyFont="1" applyFill="1" applyBorder="1" applyAlignment="1">
      <alignment horizontal="right" wrapText="1"/>
    </xf>
    <xf numFmtId="0" fontId="46" fillId="0" borderId="0" xfId="6" applyFont="1" applyFill="1"/>
    <xf numFmtId="0" fontId="47" fillId="0" borderId="0" xfId="4" applyFont="1" applyFill="1"/>
    <xf numFmtId="0" fontId="15" fillId="0" borderId="5" xfId="0" applyFont="1" applyFill="1" applyBorder="1" applyAlignment="1">
      <alignment wrapText="1"/>
    </xf>
    <xf numFmtId="0" fontId="15" fillId="0" borderId="5" xfId="0" applyFont="1" applyFill="1" applyBorder="1" applyAlignment="1">
      <alignment horizontal="center"/>
    </xf>
    <xf numFmtId="4" fontId="15" fillId="0" borderId="5" xfId="0" applyNumberFormat="1" applyFont="1" applyFill="1" applyBorder="1"/>
    <xf numFmtId="4" fontId="15" fillId="0" borderId="5" xfId="8" applyNumberFormat="1" applyFont="1" applyFill="1" applyBorder="1"/>
    <xf numFmtId="4" fontId="15" fillId="0" borderId="0" xfId="0" applyNumberFormat="1" applyFont="1" applyFill="1"/>
    <xf numFmtId="0" fontId="16" fillId="0" borderId="13" xfId="0" applyFont="1" applyFill="1" applyBorder="1" applyAlignment="1">
      <alignment wrapText="1"/>
    </xf>
    <xf numFmtId="0" fontId="15" fillId="0" borderId="13" xfId="0" applyFont="1" applyFill="1" applyBorder="1" applyAlignment="1">
      <alignment horizontal="center"/>
    </xf>
    <xf numFmtId="4" fontId="15" fillId="0" borderId="13" xfId="0" applyNumberFormat="1" applyFont="1" applyFill="1" applyBorder="1"/>
    <xf numFmtId="0" fontId="15" fillId="0" borderId="13" xfId="0" applyFont="1" applyFill="1" applyBorder="1" applyAlignment="1">
      <alignment wrapText="1"/>
    </xf>
    <xf numFmtId="0" fontId="15" fillId="0" borderId="13" xfId="0" applyFont="1" applyFill="1" applyBorder="1" applyAlignment="1">
      <alignment vertical="top" wrapText="1"/>
    </xf>
    <xf numFmtId="0" fontId="15" fillId="0" borderId="12" xfId="0" applyFont="1" applyFill="1" applyBorder="1" applyAlignment="1">
      <alignment wrapText="1"/>
    </xf>
    <xf numFmtId="0" fontId="15" fillId="0" borderId="12" xfId="0" applyFont="1" applyFill="1" applyBorder="1" applyAlignment="1">
      <alignment horizontal="center"/>
    </xf>
    <xf numFmtId="4" fontId="15" fillId="0" borderId="12" xfId="0" applyNumberFormat="1" applyFont="1" applyFill="1" applyBorder="1"/>
    <xf numFmtId="4" fontId="15" fillId="0" borderId="12" xfId="0" applyNumberFormat="1" applyFont="1" applyFill="1" applyBorder="1" applyProtection="1">
      <protection locked="0"/>
    </xf>
    <xf numFmtId="0" fontId="44" fillId="0" borderId="0" xfId="0" applyFont="1" applyFill="1" applyAlignment="1">
      <alignment horizontal="center"/>
    </xf>
    <xf numFmtId="0" fontId="44" fillId="0" borderId="0" xfId="0" applyFont="1" applyFill="1"/>
    <xf numFmtId="0" fontId="0" fillId="0" borderId="0" xfId="0" applyFill="1"/>
    <xf numFmtId="0" fontId="3" fillId="0" borderId="0" xfId="0" applyFont="1" applyFill="1"/>
    <xf numFmtId="0" fontId="31" fillId="0" borderId="3" xfId="6"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3" xfId="6"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center"/>
    </xf>
    <xf numFmtId="0" fontId="3" fillId="0" borderId="3" xfId="0" applyFont="1" applyFill="1" applyBorder="1" applyAlignment="1">
      <alignment horizontal="right"/>
    </xf>
    <xf numFmtId="4" fontId="3" fillId="0" borderId="3" xfId="0" applyNumberFormat="1" applyFont="1" applyFill="1" applyBorder="1" applyAlignment="1">
      <alignment horizontal="right"/>
    </xf>
    <xf numFmtId="4" fontId="3" fillId="0" borderId="3" xfId="12" applyNumberFormat="1" applyFont="1" applyFill="1" applyBorder="1" applyAlignment="1">
      <alignment horizontal="right"/>
    </xf>
    <xf numFmtId="4" fontId="3" fillId="0" borderId="3" xfId="0" applyNumberFormat="1" applyFont="1" applyFill="1" applyBorder="1" applyAlignment="1" applyProtection="1">
      <alignment horizontal="right"/>
      <protection locked="0"/>
    </xf>
    <xf numFmtId="4" fontId="28" fillId="0" borderId="3" xfId="0" applyNumberFormat="1" applyFont="1" applyFill="1" applyBorder="1" applyAlignment="1">
      <alignment horizontal="right"/>
    </xf>
    <xf numFmtId="4" fontId="34" fillId="0" borderId="3" xfId="0" applyNumberFormat="1" applyFont="1" applyFill="1" applyBorder="1" applyAlignment="1">
      <alignment horizontal="right"/>
    </xf>
    <xf numFmtId="0" fontId="34" fillId="0" borderId="3" xfId="0" applyFont="1" applyFill="1" applyBorder="1" applyAlignment="1">
      <alignment horizontal="center" vertical="center"/>
    </xf>
    <xf numFmtId="0" fontId="34" fillId="0" borderId="5" xfId="0" applyFont="1" applyFill="1" applyBorder="1" applyAlignment="1">
      <alignment horizontal="center" vertical="center"/>
    </xf>
    <xf numFmtId="4" fontId="3" fillId="0" borderId="3" xfId="0" applyNumberFormat="1" applyFont="1" applyFill="1" applyBorder="1" applyAlignment="1" applyProtection="1">
      <alignment horizontal="right"/>
    </xf>
    <xf numFmtId="3" fontId="3" fillId="0" borderId="3" xfId="0" applyNumberFormat="1" applyFont="1" applyFill="1" applyBorder="1"/>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34" fillId="0" borderId="3" xfId="0" applyFont="1" applyFill="1" applyBorder="1" applyAlignment="1">
      <alignment wrapText="1"/>
    </xf>
    <xf numFmtId="4" fontId="3" fillId="0" borderId="3" xfId="0" applyNumberFormat="1" applyFont="1" applyFill="1" applyBorder="1" applyProtection="1">
      <protection locked="0"/>
    </xf>
    <xf numFmtId="4" fontId="3" fillId="0" borderId="3" xfId="12" applyNumberFormat="1" applyFont="1" applyFill="1" applyBorder="1"/>
    <xf numFmtId="4" fontId="3" fillId="0" borderId="3" xfId="0" applyNumberFormat="1" applyFont="1" applyFill="1" applyBorder="1"/>
    <xf numFmtId="4" fontId="29" fillId="0" borderId="3" xfId="11" applyNumberFormat="1" applyFont="1" applyFill="1" applyBorder="1"/>
    <xf numFmtId="0" fontId="3" fillId="0" borderId="0" xfId="11" applyFont="1" applyFill="1"/>
    <xf numFmtId="0" fontId="3" fillId="0" borderId="5" xfId="12" applyFont="1" applyFill="1" applyBorder="1" applyAlignment="1">
      <alignment vertical="top" wrapText="1"/>
    </xf>
    <xf numFmtId="0" fontId="34" fillId="0" borderId="5" xfId="12" applyFont="1" applyFill="1" applyBorder="1" applyAlignment="1">
      <alignment horizontal="center"/>
    </xf>
    <xf numFmtId="4" fontId="34" fillId="0" borderId="5" xfId="12" applyNumberFormat="1" applyFont="1" applyFill="1" applyBorder="1"/>
    <xf numFmtId="4" fontId="3" fillId="0" borderId="5" xfId="12" applyNumberFormat="1" applyFont="1" applyFill="1" applyBorder="1"/>
    <xf numFmtId="0" fontId="36" fillId="0" borderId="13" xfId="12" quotePrefix="1" applyFont="1" applyFill="1" applyBorder="1" applyAlignment="1">
      <alignment vertical="top" wrapText="1"/>
    </xf>
    <xf numFmtId="0" fontId="34" fillId="0" borderId="13" xfId="12" applyFont="1" applyFill="1" applyBorder="1" applyAlignment="1">
      <alignment horizontal="center"/>
    </xf>
    <xf numFmtId="4" fontId="34" fillId="0" borderId="13" xfId="12" applyNumberFormat="1" applyFont="1" applyFill="1" applyBorder="1"/>
    <xf numFmtId="4" fontId="3" fillId="0" borderId="13" xfId="12" applyNumberFormat="1" applyFont="1" applyFill="1" applyBorder="1"/>
    <xf numFmtId="0" fontId="37" fillId="0" borderId="13" xfId="12" applyFont="1" applyFill="1" applyBorder="1" applyAlignment="1">
      <alignment vertical="top" wrapText="1"/>
    </xf>
    <xf numFmtId="0" fontId="34" fillId="0" borderId="13" xfId="8" applyFont="1" applyFill="1" applyBorder="1" applyAlignment="1">
      <alignment horizontal="center"/>
    </xf>
    <xf numFmtId="4" fontId="34" fillId="0" borderId="13" xfId="8" applyNumberFormat="1" applyFont="1" applyFill="1" applyBorder="1"/>
    <xf numFmtId="4" fontId="3" fillId="0" borderId="13" xfId="8" applyNumberFormat="1" applyFont="1" applyFill="1" applyBorder="1"/>
    <xf numFmtId="0" fontId="0" fillId="0" borderId="12" xfId="12" applyFont="1" applyFill="1" applyBorder="1" applyAlignment="1" applyProtection="1">
      <alignment vertical="top" wrapText="1"/>
      <protection locked="0"/>
    </xf>
    <xf numFmtId="0" fontId="34" fillId="0" borderId="12" xfId="12" applyFont="1" applyFill="1" applyBorder="1" applyAlignment="1">
      <alignment horizontal="center"/>
    </xf>
    <xf numFmtId="4" fontId="34" fillId="0" borderId="12" xfId="12" applyNumberFormat="1" applyFont="1" applyFill="1" applyBorder="1"/>
    <xf numFmtId="4" fontId="3" fillId="0" borderId="12" xfId="12" applyNumberFormat="1" applyFont="1" applyFill="1" applyBorder="1"/>
    <xf numFmtId="4" fontId="34" fillId="0" borderId="3" xfId="0" applyNumberFormat="1" applyFont="1" applyFill="1" applyBorder="1"/>
    <xf numFmtId="0" fontId="3" fillId="0" borderId="3" xfId="0" applyFont="1" applyFill="1" applyBorder="1" applyAlignment="1">
      <alignment vertical="top" wrapText="1"/>
    </xf>
    <xf numFmtId="4" fontId="3" fillId="0" borderId="3" xfId="8" applyNumberFormat="1" applyFont="1" applyFill="1" applyBorder="1"/>
    <xf numFmtId="0" fontId="32" fillId="0" borderId="3" xfId="3" quotePrefix="1" applyFont="1" applyFill="1" applyBorder="1" applyAlignment="1">
      <alignment horizontal="left" vertical="center" wrapText="1"/>
    </xf>
    <xf numFmtId="0" fontId="38" fillId="0" borderId="0" xfId="6" applyFont="1" applyFill="1"/>
    <xf numFmtId="0" fontId="39" fillId="0" borderId="0" xfId="4" applyFont="1" applyFill="1"/>
    <xf numFmtId="0" fontId="3" fillId="0" borderId="5" xfId="0" applyFont="1" applyFill="1" applyBorder="1" applyAlignment="1">
      <alignment wrapText="1"/>
    </xf>
    <xf numFmtId="0" fontId="3" fillId="0" borderId="5" xfId="0" applyFont="1" applyFill="1" applyBorder="1" applyAlignment="1">
      <alignment horizontal="center"/>
    </xf>
    <xf numFmtId="4" fontId="3" fillId="0" borderId="5" xfId="0" applyNumberFormat="1" applyFont="1" applyFill="1" applyBorder="1"/>
    <xf numFmtId="4" fontId="3" fillId="0" borderId="5" xfId="8" applyNumberFormat="1" applyFont="1" applyFill="1" applyBorder="1"/>
    <xf numFmtId="4" fontId="3" fillId="0" borderId="0" xfId="0" applyNumberFormat="1" applyFont="1" applyFill="1"/>
    <xf numFmtId="0" fontId="34" fillId="0" borderId="13" xfId="0" applyFont="1" applyFill="1" applyBorder="1" applyAlignment="1">
      <alignment wrapText="1"/>
    </xf>
    <xf numFmtId="0" fontId="3" fillId="0" borderId="13" xfId="0" applyFont="1" applyFill="1" applyBorder="1" applyAlignment="1">
      <alignment horizontal="center"/>
    </xf>
    <xf numFmtId="4" fontId="3" fillId="0" borderId="13" xfId="0" applyNumberFormat="1" applyFont="1" applyFill="1" applyBorder="1"/>
    <xf numFmtId="0" fontId="3" fillId="0" borderId="13" xfId="0" applyFont="1" applyFill="1" applyBorder="1" applyAlignment="1">
      <alignment wrapText="1"/>
    </xf>
    <xf numFmtId="0" fontId="3" fillId="0" borderId="13" xfId="0" applyFont="1" applyFill="1" applyBorder="1" applyAlignment="1">
      <alignment vertical="top" wrapText="1"/>
    </xf>
    <xf numFmtId="0" fontId="3" fillId="0" borderId="12" xfId="0" applyFont="1" applyFill="1" applyBorder="1" applyAlignment="1">
      <alignment wrapText="1"/>
    </xf>
    <xf numFmtId="0" fontId="3" fillId="0" borderId="12" xfId="0" applyFont="1" applyFill="1" applyBorder="1" applyAlignment="1">
      <alignment horizontal="center"/>
    </xf>
    <xf numFmtId="4" fontId="3" fillId="0" borderId="12" xfId="0" applyNumberFormat="1" applyFont="1" applyFill="1" applyBorder="1"/>
    <xf numFmtId="4" fontId="3" fillId="0" borderId="12" xfId="0" applyNumberFormat="1" applyFont="1" applyFill="1" applyBorder="1" applyProtection="1">
      <protection locked="0"/>
    </xf>
    <xf numFmtId="4" fontId="3" fillId="0" borderId="12" xfId="8" applyNumberFormat="1" applyFont="1" applyFill="1" applyBorder="1"/>
    <xf numFmtId="0" fontId="3" fillId="0" borderId="3" xfId="0" applyFont="1" applyFill="1" applyBorder="1" applyAlignment="1">
      <alignment horizontal="center" vertical="center"/>
    </xf>
    <xf numFmtId="4" fontId="29" fillId="0" borderId="3" xfId="0" applyNumberFormat="1" applyFont="1" applyFill="1" applyBorder="1"/>
    <xf numFmtId="4" fontId="1" fillId="0" borderId="3" xfId="0" applyNumberFormat="1" applyFont="1" applyBorder="1" applyAlignment="1" applyProtection="1">
      <alignment horizontal="right"/>
      <protection locked="0"/>
    </xf>
    <xf numFmtId="0" fontId="11" fillId="0" borderId="0" xfId="10" applyFill="1"/>
    <xf numFmtId="0" fontId="11" fillId="0" borderId="0" xfId="6" applyFill="1"/>
    <xf numFmtId="0" fontId="32" fillId="0" borderId="3" xfId="10" applyFont="1" applyFill="1" applyBorder="1" applyAlignment="1">
      <alignment horizontal="center" vertical="center" wrapText="1"/>
    </xf>
    <xf numFmtId="49" fontId="32" fillId="0" borderId="3" xfId="10" applyNumberFormat="1" applyFont="1" applyFill="1" applyBorder="1" applyAlignment="1">
      <alignment vertical="top" wrapText="1"/>
    </xf>
    <xf numFmtId="2" fontId="32" fillId="0" borderId="3" xfId="10" applyNumberFormat="1" applyFont="1" applyFill="1" applyBorder="1" applyAlignment="1">
      <alignment horizontal="center" wrapText="1"/>
    </xf>
    <xf numFmtId="4" fontId="32" fillId="0" borderId="3" xfId="10" applyNumberFormat="1" applyFont="1" applyFill="1" applyBorder="1" applyAlignment="1">
      <alignment horizontal="right"/>
    </xf>
    <xf numFmtId="4" fontId="32" fillId="0" borderId="3" xfId="10" applyNumberFormat="1" applyFont="1" applyFill="1" applyBorder="1" applyAlignment="1" applyProtection="1">
      <alignment horizontal="right"/>
      <protection locked="0"/>
    </xf>
    <xf numFmtId="4" fontId="32" fillId="0" borderId="3" xfId="10" applyNumberFormat="1" applyFont="1" applyFill="1" applyBorder="1" applyAlignment="1">
      <alignment horizontal="right" wrapText="1"/>
    </xf>
    <xf numFmtId="2" fontId="32" fillId="0" borderId="3" xfId="10" applyNumberFormat="1" applyFont="1" applyFill="1" applyBorder="1" applyAlignment="1">
      <alignment horizontal="right"/>
    </xf>
    <xf numFmtId="4" fontId="1" fillId="0" borderId="3" xfId="0" applyNumberFormat="1" applyFont="1" applyFill="1" applyBorder="1" applyAlignment="1" applyProtection="1">
      <alignment horizontal="right"/>
      <protection locked="0"/>
    </xf>
    <xf numFmtId="0" fontId="32" fillId="0" borderId="3" xfId="10" applyNumberFormat="1" applyFont="1" applyFill="1" applyBorder="1" applyAlignment="1">
      <alignment vertical="top" wrapText="1"/>
    </xf>
    <xf numFmtId="0" fontId="32" fillId="0" borderId="3" xfId="10" applyFont="1" applyFill="1" applyBorder="1" applyAlignment="1">
      <alignment wrapText="1"/>
    </xf>
    <xf numFmtId="4" fontId="32" fillId="0" borderId="5" xfId="10" applyNumberFormat="1" applyFont="1" applyFill="1" applyBorder="1" applyAlignment="1">
      <alignment horizontal="right"/>
    </xf>
    <xf numFmtId="2" fontId="32" fillId="0" borderId="3" xfId="10" applyNumberFormat="1" applyFont="1" applyFill="1" applyBorder="1" applyAlignment="1">
      <alignment horizontal="center" vertical="center" wrapText="1"/>
    </xf>
    <xf numFmtId="2" fontId="32" fillId="0" borderId="5" xfId="10" applyNumberFormat="1" applyFont="1" applyFill="1" applyBorder="1" applyAlignment="1">
      <alignment horizontal="center" wrapText="1"/>
    </xf>
    <xf numFmtId="4" fontId="32" fillId="0" borderId="5" xfId="10" applyNumberFormat="1" applyFont="1" applyFill="1" applyBorder="1" applyAlignment="1" applyProtection="1">
      <alignment horizontal="right"/>
      <protection locked="0"/>
    </xf>
    <xf numFmtId="0" fontId="32" fillId="0" borderId="3" xfId="10" applyFont="1" applyFill="1" applyBorder="1" applyAlignment="1">
      <alignment horizontal="right"/>
    </xf>
    <xf numFmtId="0" fontId="32" fillId="0" borderId="5" xfId="10" applyFont="1" applyFill="1" applyBorder="1" applyAlignment="1">
      <alignment wrapText="1"/>
    </xf>
    <xf numFmtId="0" fontId="30" fillId="0" borderId="0" xfId="10" applyFont="1" applyFill="1" applyBorder="1" applyAlignment="1">
      <alignment horizontal="right"/>
    </xf>
    <xf numFmtId="4" fontId="30" fillId="0" borderId="0" xfId="10" applyNumberFormat="1" applyFont="1" applyFill="1" applyBorder="1" applyAlignment="1">
      <alignment horizontal="right" vertical="center"/>
    </xf>
    <xf numFmtId="0" fontId="0" fillId="0" borderId="0" xfId="0" applyFont="1" applyFill="1"/>
    <xf numFmtId="0" fontId="1" fillId="0" borderId="3" xfId="0" applyFont="1" applyFill="1" applyBorder="1" applyAlignment="1">
      <alignment vertical="center" wrapText="1"/>
    </xf>
    <xf numFmtId="0" fontId="1" fillId="0" borderId="3" xfId="0" applyFont="1" applyFill="1" applyBorder="1" applyAlignment="1">
      <alignment horizontal="left" vertical="top" wrapText="1"/>
    </xf>
    <xf numFmtId="4" fontId="1" fillId="0" borderId="3" xfId="0" applyNumberFormat="1" applyFont="1" applyBorder="1" applyProtection="1">
      <protection locked="0"/>
    </xf>
    <xf numFmtId="4" fontId="34" fillId="0" borderId="12" xfId="7" applyNumberFormat="1" applyFont="1" applyBorder="1" applyProtection="1">
      <protection locked="0"/>
    </xf>
    <xf numFmtId="0" fontId="1" fillId="0" borderId="3" xfId="0" applyFont="1" applyFill="1" applyBorder="1" applyAlignment="1">
      <alignment wrapText="1"/>
    </xf>
    <xf numFmtId="4" fontId="24" fillId="0" borderId="9" xfId="0" applyNumberFormat="1" applyFont="1" applyFill="1" applyBorder="1" applyAlignment="1" applyProtection="1">
      <alignment horizontal="right" vertical="top"/>
    </xf>
    <xf numFmtId="40" fontId="7" fillId="0" borderId="14" xfId="2" applyFont="1" applyFill="1" applyBorder="1" applyAlignment="1" applyProtection="1">
      <alignment horizontal="center" vertical="top" wrapText="1"/>
    </xf>
    <xf numFmtId="0" fontId="7" fillId="0" borderId="3" xfId="0" applyFont="1" applyFill="1" applyBorder="1" applyAlignment="1" applyProtection="1">
      <alignment horizontal="center" vertical="top" wrapText="1"/>
    </xf>
    <xf numFmtId="0" fontId="41" fillId="0" borderId="0" xfId="0" applyFont="1" applyAlignment="1">
      <alignment wrapText="1"/>
    </xf>
    <xf numFmtId="0" fontId="0" fillId="0" borderId="0" xfId="0" applyAlignment="1">
      <alignment wrapText="1"/>
    </xf>
    <xf numFmtId="0" fontId="14" fillId="0" borderId="3" xfId="0" applyFont="1" applyFill="1" applyBorder="1" applyAlignment="1">
      <alignment horizontal="right"/>
    </xf>
    <xf numFmtId="0" fontId="31" fillId="0" borderId="7" xfId="6" applyFont="1" applyFill="1" applyBorder="1" applyAlignment="1">
      <alignment horizontal="center" vertical="center" wrapText="1"/>
    </xf>
    <xf numFmtId="0" fontId="31" fillId="0" borderId="8" xfId="6" applyFont="1" applyFill="1" applyBorder="1" applyAlignment="1">
      <alignment horizontal="center" vertical="center" wrapText="1"/>
    </xf>
    <xf numFmtId="0" fontId="31" fillId="0" borderId="6" xfId="6" applyFont="1" applyFill="1" applyBorder="1" applyAlignment="1">
      <alignment horizontal="center" vertical="center" wrapText="1"/>
    </xf>
    <xf numFmtId="0" fontId="22" fillId="0" borderId="7" xfId="6" applyFont="1" applyFill="1" applyBorder="1" applyAlignment="1">
      <alignment horizontal="center" vertical="center" wrapText="1"/>
    </xf>
    <xf numFmtId="0" fontId="22" fillId="0" borderId="8" xfId="6" applyFont="1" applyFill="1" applyBorder="1" applyAlignment="1">
      <alignment horizontal="center" vertical="center" wrapText="1"/>
    </xf>
    <xf numFmtId="0" fontId="22" fillId="0" borderId="6" xfId="6" applyFont="1" applyFill="1" applyBorder="1" applyAlignment="1">
      <alignment horizontal="center" vertical="center" wrapText="1"/>
    </xf>
    <xf numFmtId="0" fontId="14" fillId="0" borderId="7" xfId="9" applyFont="1" applyFill="1" applyBorder="1" applyAlignment="1">
      <alignment horizontal="right"/>
    </xf>
    <xf numFmtId="0" fontId="14" fillId="0" borderId="8" xfId="9" applyFont="1" applyFill="1" applyBorder="1" applyAlignment="1">
      <alignment horizontal="right"/>
    </xf>
    <xf numFmtId="0" fontId="14" fillId="0" borderId="6" xfId="9" applyFont="1" applyFill="1" applyBorder="1" applyAlignment="1">
      <alignment horizontal="right"/>
    </xf>
    <xf numFmtId="0" fontId="40" fillId="0" borderId="7" xfId="6" applyFont="1" applyFill="1" applyBorder="1" applyAlignment="1">
      <alignment horizontal="center" vertical="center" wrapText="1"/>
    </xf>
    <xf numFmtId="0" fontId="40" fillId="0" borderId="8" xfId="6" applyFont="1" applyFill="1" applyBorder="1" applyAlignment="1">
      <alignment horizontal="center" vertical="center" wrapText="1"/>
    </xf>
    <xf numFmtId="0" fontId="40" fillId="0" borderId="6" xfId="6" applyFont="1" applyFill="1" applyBorder="1" applyAlignment="1">
      <alignment horizontal="center" vertical="center" wrapText="1"/>
    </xf>
    <xf numFmtId="0" fontId="15" fillId="0" borderId="7" xfId="0" applyFont="1" applyFill="1" applyBorder="1" applyAlignment="1">
      <alignment horizontal="left"/>
    </xf>
    <xf numFmtId="0" fontId="15" fillId="0" borderId="8" xfId="0" applyFont="1" applyFill="1" applyBorder="1" applyAlignment="1">
      <alignment horizontal="left"/>
    </xf>
    <xf numFmtId="0" fontId="15"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6" xfId="0" applyFont="1" applyFill="1" applyBorder="1" applyAlignment="1">
      <alignment horizontal="left"/>
    </xf>
    <xf numFmtId="0" fontId="29" fillId="0" borderId="3" xfId="0" applyFont="1" applyFill="1" applyBorder="1" applyAlignment="1">
      <alignment horizontal="right"/>
    </xf>
    <xf numFmtId="0" fontId="29" fillId="0" borderId="7" xfId="11" applyFont="1" applyFill="1" applyBorder="1" applyAlignment="1">
      <alignment horizontal="right"/>
    </xf>
    <xf numFmtId="0" fontId="29" fillId="0" borderId="8" xfId="11" applyFont="1" applyFill="1" applyBorder="1" applyAlignment="1">
      <alignment horizontal="right"/>
    </xf>
    <xf numFmtId="0" fontId="29" fillId="0" borderId="6" xfId="11" applyFont="1" applyFill="1" applyBorder="1" applyAlignment="1">
      <alignment horizontal="right"/>
    </xf>
    <xf numFmtId="0" fontId="34" fillId="0" borderId="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cellXfs>
  <cellStyles count="14">
    <cellStyle name="Comma 2" xfId="2"/>
    <cellStyle name="Comma_mnn" xfId="13"/>
    <cellStyle name="Normal 10" xfId="9"/>
    <cellStyle name="Normal 10 2" xfId="11"/>
    <cellStyle name="Normal 2" xfId="1"/>
    <cellStyle name="Normal 3" xfId="5"/>
    <cellStyle name="Normal 3 2" xfId="10"/>
    <cellStyle name="Normal 9" xfId="7"/>
    <cellStyle name="Normal 9 2" xfId="8"/>
    <cellStyle name="Normal 9 3" xfId="12"/>
    <cellStyle name="Normal_mnn 2" xfId="6"/>
    <cellStyle name="Normal_ZEMLJANI" xfId="3"/>
    <cellStyle name="Normalno" xfId="0" builtinId="0"/>
    <cellStyle name="Obično_PAG MURVICA "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IPE%20DONAT\STIPE%20PROJEKTI\projekti%202017\VITRENJAK%202\PREDANO%20CD\NATJE&#268;AJNA\augusta%20cesarca\mapa%204\18043-JR%20PRODUZETAK%20ULICE%20AUGUSTA%20CESARCA%20-%20T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đevinski materijal i radovi"/>
      <sheetName val="Elektro materijal i radovi"/>
      <sheetName val="Rekapitulacija"/>
    </sheetNames>
    <sheetDataSet>
      <sheetData sheetId="0">
        <row r="1">
          <cell r="A1" t="str">
            <v>GRAĐEVINSKI MATERIJAL I RADOVI</v>
          </cell>
        </row>
      </sheetData>
      <sheetData sheetId="1">
        <row r="2">
          <cell r="A2" t="str">
            <v>ELEKTRO MATERIJAL I RADOVI</v>
          </cell>
        </row>
      </sheetData>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zoomScaleNormal="100" zoomScaleSheetLayoutView="100" workbookViewId="0">
      <selection activeCell="G4" sqref="G4"/>
    </sheetView>
  </sheetViews>
  <sheetFormatPr defaultRowHeight="12.75" x14ac:dyDescent="0.25"/>
  <cols>
    <col min="1" max="3" width="3" style="1" customWidth="1"/>
    <col min="4" max="4" width="76.140625" style="3" customWidth="1"/>
    <col min="5" max="256" width="9.140625" style="2"/>
    <col min="257" max="259" width="3" style="2" customWidth="1"/>
    <col min="260" max="260" width="76.140625" style="2" customWidth="1"/>
    <col min="261" max="512" width="9.140625" style="2"/>
    <col min="513" max="515" width="3" style="2" customWidth="1"/>
    <col min="516" max="516" width="76.140625" style="2" customWidth="1"/>
    <col min="517" max="768" width="9.140625" style="2"/>
    <col min="769" max="771" width="3" style="2" customWidth="1"/>
    <col min="772" max="772" width="76.140625" style="2" customWidth="1"/>
    <col min="773" max="1024" width="9.140625" style="2"/>
    <col min="1025" max="1027" width="3" style="2" customWidth="1"/>
    <col min="1028" max="1028" width="76.140625" style="2" customWidth="1"/>
    <col min="1029" max="1280" width="9.140625" style="2"/>
    <col min="1281" max="1283" width="3" style="2" customWidth="1"/>
    <col min="1284" max="1284" width="76.140625" style="2" customWidth="1"/>
    <col min="1285" max="1536" width="9.140625" style="2"/>
    <col min="1537" max="1539" width="3" style="2" customWidth="1"/>
    <col min="1540" max="1540" width="76.140625" style="2" customWidth="1"/>
    <col min="1541" max="1792" width="9.140625" style="2"/>
    <col min="1793" max="1795" width="3" style="2" customWidth="1"/>
    <col min="1796" max="1796" width="76.140625" style="2" customWidth="1"/>
    <col min="1797" max="2048" width="9.140625" style="2"/>
    <col min="2049" max="2051" width="3" style="2" customWidth="1"/>
    <col min="2052" max="2052" width="76.140625" style="2" customWidth="1"/>
    <col min="2053" max="2304" width="9.140625" style="2"/>
    <col min="2305" max="2307" width="3" style="2" customWidth="1"/>
    <col min="2308" max="2308" width="76.140625" style="2" customWidth="1"/>
    <col min="2309" max="2560" width="9.140625" style="2"/>
    <col min="2561" max="2563" width="3" style="2" customWidth="1"/>
    <col min="2564" max="2564" width="76.140625" style="2" customWidth="1"/>
    <col min="2565" max="2816" width="9.140625" style="2"/>
    <col min="2817" max="2819" width="3" style="2" customWidth="1"/>
    <col min="2820" max="2820" width="76.140625" style="2" customWidth="1"/>
    <col min="2821" max="3072" width="9.140625" style="2"/>
    <col min="3073" max="3075" width="3" style="2" customWidth="1"/>
    <col min="3076" max="3076" width="76.140625" style="2" customWidth="1"/>
    <col min="3077" max="3328" width="9.140625" style="2"/>
    <col min="3329" max="3331" width="3" style="2" customWidth="1"/>
    <col min="3332" max="3332" width="76.140625" style="2" customWidth="1"/>
    <col min="3333" max="3584" width="9.140625" style="2"/>
    <col min="3585" max="3587" width="3" style="2" customWidth="1"/>
    <col min="3588" max="3588" width="76.140625" style="2" customWidth="1"/>
    <col min="3589" max="3840" width="9.140625" style="2"/>
    <col min="3841" max="3843" width="3" style="2" customWidth="1"/>
    <col min="3844" max="3844" width="76.140625" style="2" customWidth="1"/>
    <col min="3845" max="4096" width="9.140625" style="2"/>
    <col min="4097" max="4099" width="3" style="2" customWidth="1"/>
    <col min="4100" max="4100" width="76.140625" style="2" customWidth="1"/>
    <col min="4101" max="4352" width="9.140625" style="2"/>
    <col min="4353" max="4355" width="3" style="2" customWidth="1"/>
    <col min="4356" max="4356" width="76.140625" style="2" customWidth="1"/>
    <col min="4357" max="4608" width="9.140625" style="2"/>
    <col min="4609" max="4611" width="3" style="2" customWidth="1"/>
    <col min="4612" max="4612" width="76.140625" style="2" customWidth="1"/>
    <col min="4613" max="4864" width="9.140625" style="2"/>
    <col min="4865" max="4867" width="3" style="2" customWidth="1"/>
    <col min="4868" max="4868" width="76.140625" style="2" customWidth="1"/>
    <col min="4869" max="5120" width="9.140625" style="2"/>
    <col min="5121" max="5123" width="3" style="2" customWidth="1"/>
    <col min="5124" max="5124" width="76.140625" style="2" customWidth="1"/>
    <col min="5125" max="5376" width="9.140625" style="2"/>
    <col min="5377" max="5379" width="3" style="2" customWidth="1"/>
    <col min="5380" max="5380" width="76.140625" style="2" customWidth="1"/>
    <col min="5381" max="5632" width="9.140625" style="2"/>
    <col min="5633" max="5635" width="3" style="2" customWidth="1"/>
    <col min="5636" max="5636" width="76.140625" style="2" customWidth="1"/>
    <col min="5637" max="5888" width="9.140625" style="2"/>
    <col min="5889" max="5891" width="3" style="2" customWidth="1"/>
    <col min="5892" max="5892" width="76.140625" style="2" customWidth="1"/>
    <col min="5893" max="6144" width="9.140625" style="2"/>
    <col min="6145" max="6147" width="3" style="2" customWidth="1"/>
    <col min="6148" max="6148" width="76.140625" style="2" customWidth="1"/>
    <col min="6149" max="6400" width="9.140625" style="2"/>
    <col min="6401" max="6403" width="3" style="2" customWidth="1"/>
    <col min="6404" max="6404" width="76.140625" style="2" customWidth="1"/>
    <col min="6405" max="6656" width="9.140625" style="2"/>
    <col min="6657" max="6659" width="3" style="2" customWidth="1"/>
    <col min="6660" max="6660" width="76.140625" style="2" customWidth="1"/>
    <col min="6661" max="6912" width="9.140625" style="2"/>
    <col min="6913" max="6915" width="3" style="2" customWidth="1"/>
    <col min="6916" max="6916" width="76.140625" style="2" customWidth="1"/>
    <col min="6917" max="7168" width="9.140625" style="2"/>
    <col min="7169" max="7171" width="3" style="2" customWidth="1"/>
    <col min="7172" max="7172" width="76.140625" style="2" customWidth="1"/>
    <col min="7173" max="7424" width="9.140625" style="2"/>
    <col min="7425" max="7427" width="3" style="2" customWidth="1"/>
    <col min="7428" max="7428" width="76.140625" style="2" customWidth="1"/>
    <col min="7429" max="7680" width="9.140625" style="2"/>
    <col min="7681" max="7683" width="3" style="2" customWidth="1"/>
    <col min="7684" max="7684" width="76.140625" style="2" customWidth="1"/>
    <col min="7685" max="7936" width="9.140625" style="2"/>
    <col min="7937" max="7939" width="3" style="2" customWidth="1"/>
    <col min="7940" max="7940" width="76.140625" style="2" customWidth="1"/>
    <col min="7941" max="8192" width="9.140625" style="2"/>
    <col min="8193" max="8195" width="3" style="2" customWidth="1"/>
    <col min="8196" max="8196" width="76.140625" style="2" customWidth="1"/>
    <col min="8197" max="8448" width="9.140625" style="2"/>
    <col min="8449" max="8451" width="3" style="2" customWidth="1"/>
    <col min="8452" max="8452" width="76.140625" style="2" customWidth="1"/>
    <col min="8453" max="8704" width="9.140625" style="2"/>
    <col min="8705" max="8707" width="3" style="2" customWidth="1"/>
    <col min="8708" max="8708" width="76.140625" style="2" customWidth="1"/>
    <col min="8709" max="8960" width="9.140625" style="2"/>
    <col min="8961" max="8963" width="3" style="2" customWidth="1"/>
    <col min="8964" max="8964" width="76.140625" style="2" customWidth="1"/>
    <col min="8965" max="9216" width="9.140625" style="2"/>
    <col min="9217" max="9219" width="3" style="2" customWidth="1"/>
    <col min="9220" max="9220" width="76.140625" style="2" customWidth="1"/>
    <col min="9221" max="9472" width="9.140625" style="2"/>
    <col min="9473" max="9475" width="3" style="2" customWidth="1"/>
    <col min="9476" max="9476" width="76.140625" style="2" customWidth="1"/>
    <col min="9477" max="9728" width="9.140625" style="2"/>
    <col min="9729" max="9731" width="3" style="2" customWidth="1"/>
    <col min="9732" max="9732" width="76.140625" style="2" customWidth="1"/>
    <col min="9733" max="9984" width="9.140625" style="2"/>
    <col min="9985" max="9987" width="3" style="2" customWidth="1"/>
    <col min="9988" max="9988" width="76.140625" style="2" customWidth="1"/>
    <col min="9989" max="10240" width="9.140625" style="2"/>
    <col min="10241" max="10243" width="3" style="2" customWidth="1"/>
    <col min="10244" max="10244" width="76.140625" style="2" customWidth="1"/>
    <col min="10245" max="10496" width="9.140625" style="2"/>
    <col min="10497" max="10499" width="3" style="2" customWidth="1"/>
    <col min="10500" max="10500" width="76.140625" style="2" customWidth="1"/>
    <col min="10501" max="10752" width="9.140625" style="2"/>
    <col min="10753" max="10755" width="3" style="2" customWidth="1"/>
    <col min="10756" max="10756" width="76.140625" style="2" customWidth="1"/>
    <col min="10757" max="11008" width="9.140625" style="2"/>
    <col min="11009" max="11011" width="3" style="2" customWidth="1"/>
    <col min="11012" max="11012" width="76.140625" style="2" customWidth="1"/>
    <col min="11013" max="11264" width="9.140625" style="2"/>
    <col min="11265" max="11267" width="3" style="2" customWidth="1"/>
    <col min="11268" max="11268" width="76.140625" style="2" customWidth="1"/>
    <col min="11269" max="11520" width="9.140625" style="2"/>
    <col min="11521" max="11523" width="3" style="2" customWidth="1"/>
    <col min="11524" max="11524" width="76.140625" style="2" customWidth="1"/>
    <col min="11525" max="11776" width="9.140625" style="2"/>
    <col min="11777" max="11779" width="3" style="2" customWidth="1"/>
    <col min="11780" max="11780" width="76.140625" style="2" customWidth="1"/>
    <col min="11781" max="12032" width="9.140625" style="2"/>
    <col min="12033" max="12035" width="3" style="2" customWidth="1"/>
    <col min="12036" max="12036" width="76.140625" style="2" customWidth="1"/>
    <col min="12037" max="12288" width="9.140625" style="2"/>
    <col min="12289" max="12291" width="3" style="2" customWidth="1"/>
    <col min="12292" max="12292" width="76.140625" style="2" customWidth="1"/>
    <col min="12293" max="12544" width="9.140625" style="2"/>
    <col min="12545" max="12547" width="3" style="2" customWidth="1"/>
    <col min="12548" max="12548" width="76.140625" style="2" customWidth="1"/>
    <col min="12549" max="12800" width="9.140625" style="2"/>
    <col min="12801" max="12803" width="3" style="2" customWidth="1"/>
    <col min="12804" max="12804" width="76.140625" style="2" customWidth="1"/>
    <col min="12805" max="13056" width="9.140625" style="2"/>
    <col min="13057" max="13059" width="3" style="2" customWidth="1"/>
    <col min="13060" max="13060" width="76.140625" style="2" customWidth="1"/>
    <col min="13061" max="13312" width="9.140625" style="2"/>
    <col min="13313" max="13315" width="3" style="2" customWidth="1"/>
    <col min="13316" max="13316" width="76.140625" style="2" customWidth="1"/>
    <col min="13317" max="13568" width="9.140625" style="2"/>
    <col min="13569" max="13571" width="3" style="2" customWidth="1"/>
    <col min="13572" max="13572" width="76.140625" style="2" customWidth="1"/>
    <col min="13573" max="13824" width="9.140625" style="2"/>
    <col min="13825" max="13827" width="3" style="2" customWidth="1"/>
    <col min="13828" max="13828" width="76.140625" style="2" customWidth="1"/>
    <col min="13829" max="14080" width="9.140625" style="2"/>
    <col min="14081" max="14083" width="3" style="2" customWidth="1"/>
    <col min="14084" max="14084" width="76.140625" style="2" customWidth="1"/>
    <col min="14085" max="14336" width="9.140625" style="2"/>
    <col min="14337" max="14339" width="3" style="2" customWidth="1"/>
    <col min="14340" max="14340" width="76.140625" style="2" customWidth="1"/>
    <col min="14341" max="14592" width="9.140625" style="2"/>
    <col min="14593" max="14595" width="3" style="2" customWidth="1"/>
    <col min="14596" max="14596" width="76.140625" style="2" customWidth="1"/>
    <col min="14597" max="14848" width="9.140625" style="2"/>
    <col min="14849" max="14851" width="3" style="2" customWidth="1"/>
    <col min="14852" max="14852" width="76.140625" style="2" customWidth="1"/>
    <col min="14853" max="15104" width="9.140625" style="2"/>
    <col min="15105" max="15107" width="3" style="2" customWidth="1"/>
    <col min="15108" max="15108" width="76.140625" style="2" customWidth="1"/>
    <col min="15109" max="15360" width="9.140625" style="2"/>
    <col min="15361" max="15363" width="3" style="2" customWidth="1"/>
    <col min="15364" max="15364" width="76.140625" style="2" customWidth="1"/>
    <col min="15365" max="15616" width="9.140625" style="2"/>
    <col min="15617" max="15619" width="3" style="2" customWidth="1"/>
    <col min="15620" max="15620" width="76.140625" style="2" customWidth="1"/>
    <col min="15621" max="15872" width="9.140625" style="2"/>
    <col min="15873" max="15875" width="3" style="2" customWidth="1"/>
    <col min="15876" max="15876" width="76.140625" style="2" customWidth="1"/>
    <col min="15877" max="16128" width="9.140625" style="2"/>
    <col min="16129" max="16131" width="3" style="2" customWidth="1"/>
    <col min="16132" max="16132" width="76.140625" style="2" customWidth="1"/>
    <col min="16133" max="16384" width="9.140625" style="2"/>
  </cols>
  <sheetData>
    <row r="1" spans="1:4" ht="81.75" customHeight="1" x14ac:dyDescent="0.25">
      <c r="A1" s="28"/>
      <c r="B1" s="28"/>
      <c r="C1" s="28"/>
      <c r="D1" s="29" t="s">
        <v>568</v>
      </c>
    </row>
    <row r="2" spans="1:4" x14ac:dyDescent="0.25">
      <c r="A2" s="28"/>
      <c r="B2" s="28"/>
      <c r="C2" s="28"/>
      <c r="D2" s="30" t="s">
        <v>4</v>
      </c>
    </row>
    <row r="3" spans="1:4" x14ac:dyDescent="0.25">
      <c r="A3" s="28"/>
      <c r="B3" s="28"/>
      <c r="C3" s="28"/>
      <c r="D3" s="31"/>
    </row>
    <row r="4" spans="1:4" ht="89.25" x14ac:dyDescent="0.25">
      <c r="A4" s="32"/>
      <c r="B4" s="32"/>
      <c r="C4" s="32"/>
      <c r="D4" s="31" t="s">
        <v>5</v>
      </c>
    </row>
    <row r="5" spans="1:4" ht="38.25" x14ac:dyDescent="0.25">
      <c r="A5" s="28"/>
      <c r="B5" s="28"/>
      <c r="C5" s="28"/>
      <c r="D5" s="31" t="s">
        <v>6</v>
      </c>
    </row>
    <row r="6" spans="1:4" ht="51" x14ac:dyDescent="0.25">
      <c r="A6" s="28"/>
      <c r="B6" s="28"/>
      <c r="C6" s="28"/>
      <c r="D6" s="33" t="s">
        <v>7</v>
      </c>
    </row>
    <row r="7" spans="1:4" ht="51" x14ac:dyDescent="0.25">
      <c r="A7" s="28"/>
      <c r="B7" s="28"/>
      <c r="C7" s="28"/>
      <c r="D7" s="33" t="s">
        <v>8</v>
      </c>
    </row>
    <row r="8" spans="1:4" ht="63.75" x14ac:dyDescent="0.25">
      <c r="A8" s="28"/>
      <c r="B8" s="28"/>
      <c r="C8" s="28"/>
      <c r="D8" s="4" t="s">
        <v>9</v>
      </c>
    </row>
    <row r="9" spans="1:4" ht="63.75" x14ac:dyDescent="0.25">
      <c r="A9" s="28"/>
      <c r="B9" s="28"/>
      <c r="C9" s="28"/>
      <c r="D9" s="33" t="s">
        <v>10</v>
      </c>
    </row>
    <row r="10" spans="1:4" ht="25.5" x14ac:dyDescent="0.25">
      <c r="A10" s="28"/>
      <c r="B10" s="28"/>
      <c r="C10" s="28"/>
      <c r="D10" s="33" t="s">
        <v>11</v>
      </c>
    </row>
    <row r="11" spans="1:4" ht="38.25" x14ac:dyDescent="0.25">
      <c r="A11" s="28"/>
      <c r="B11" s="32"/>
      <c r="C11" s="28"/>
      <c r="D11" s="33" t="s">
        <v>12</v>
      </c>
    </row>
    <row r="12" spans="1:4" ht="38.25" x14ac:dyDescent="0.25">
      <c r="A12" s="28"/>
      <c r="B12" s="28"/>
      <c r="C12" s="28"/>
      <c r="D12" s="33" t="s">
        <v>13</v>
      </c>
    </row>
    <row r="13" spans="1:4" ht="63.75" x14ac:dyDescent="0.25">
      <c r="A13" s="28"/>
      <c r="B13" s="28"/>
      <c r="C13" s="28"/>
      <c r="D13" s="33" t="s">
        <v>14</v>
      </c>
    </row>
    <row r="14" spans="1:4" ht="25.5" x14ac:dyDescent="0.25">
      <c r="A14" s="28"/>
      <c r="B14" s="28"/>
      <c r="C14" s="28"/>
      <c r="D14" s="4" t="s">
        <v>15</v>
      </c>
    </row>
    <row r="15" spans="1:4" ht="51" x14ac:dyDescent="0.25">
      <c r="A15" s="28"/>
      <c r="B15" s="28"/>
      <c r="C15" s="28"/>
      <c r="D15" s="4" t="s">
        <v>16</v>
      </c>
    </row>
    <row r="16" spans="1:4" ht="38.25" x14ac:dyDescent="0.25">
      <c r="A16" s="28"/>
      <c r="B16" s="28"/>
      <c r="C16" s="28"/>
      <c r="D16" s="33" t="s">
        <v>17</v>
      </c>
    </row>
    <row r="17" spans="1:4" ht="25.5" x14ac:dyDescent="0.25">
      <c r="A17" s="28"/>
      <c r="B17" s="28"/>
      <c r="C17" s="28"/>
      <c r="D17" s="33" t="s">
        <v>18</v>
      </c>
    </row>
    <row r="18" spans="1:4" ht="38.25" x14ac:dyDescent="0.25">
      <c r="A18" s="28"/>
      <c r="B18" s="28"/>
      <c r="C18" s="28"/>
      <c r="D18" s="33" t="s">
        <v>19</v>
      </c>
    </row>
    <row r="19" spans="1:4" ht="51" x14ac:dyDescent="0.25">
      <c r="A19" s="28"/>
      <c r="B19" s="28"/>
      <c r="C19" s="28"/>
      <c r="D19" s="33" t="s">
        <v>20</v>
      </c>
    </row>
    <row r="20" spans="1:4" ht="25.5" x14ac:dyDescent="0.25">
      <c r="A20" s="28"/>
      <c r="B20" s="28"/>
      <c r="C20" s="28"/>
      <c r="D20" s="33" t="s">
        <v>21</v>
      </c>
    </row>
    <row r="21" spans="1:4" ht="25.5" x14ac:dyDescent="0.25">
      <c r="A21" s="28"/>
      <c r="B21" s="28"/>
      <c r="C21" s="28"/>
      <c r="D21" s="33" t="s">
        <v>22</v>
      </c>
    </row>
    <row r="22" spans="1:4" ht="25.5" x14ac:dyDescent="0.25">
      <c r="A22" s="28"/>
      <c r="B22" s="28"/>
      <c r="C22" s="28"/>
      <c r="D22" s="33" t="s">
        <v>23</v>
      </c>
    </row>
    <row r="23" spans="1:4" ht="63.75" x14ac:dyDescent="0.25">
      <c r="A23" s="28"/>
      <c r="B23" s="28"/>
      <c r="C23" s="28"/>
      <c r="D23" s="33" t="s">
        <v>24</v>
      </c>
    </row>
    <row r="24" spans="1:4" ht="25.5" x14ac:dyDescent="0.25">
      <c r="A24" s="28"/>
      <c r="B24" s="28"/>
      <c r="C24" s="28"/>
      <c r="D24" s="33" t="s">
        <v>25</v>
      </c>
    </row>
    <row r="25" spans="1:4" ht="38.25" x14ac:dyDescent="0.25">
      <c r="A25" s="28"/>
      <c r="B25" s="28"/>
      <c r="C25" s="28"/>
      <c r="D25" s="33" t="s">
        <v>26</v>
      </c>
    </row>
    <row r="26" spans="1:4" ht="51" x14ac:dyDescent="0.25">
      <c r="A26" s="28"/>
      <c r="B26" s="28"/>
      <c r="C26" s="28"/>
      <c r="D26" s="33" t="s">
        <v>27</v>
      </c>
    </row>
    <row r="27" spans="1:4" ht="51" x14ac:dyDescent="0.25">
      <c r="A27" s="28"/>
      <c r="B27" s="28"/>
      <c r="C27" s="28"/>
      <c r="D27" s="33" t="s">
        <v>28</v>
      </c>
    </row>
    <row r="28" spans="1:4" ht="38.25" x14ac:dyDescent="0.25">
      <c r="A28" s="28"/>
      <c r="B28" s="28"/>
      <c r="C28" s="28"/>
      <c r="D28" s="33" t="s">
        <v>29</v>
      </c>
    </row>
    <row r="29" spans="1:4" ht="25.5" x14ac:dyDescent="0.25">
      <c r="A29" s="28"/>
      <c r="B29" s="28"/>
      <c r="C29" s="28"/>
      <c r="D29" s="33" t="s">
        <v>30</v>
      </c>
    </row>
    <row r="30" spans="1:4" ht="51" x14ac:dyDescent="0.25">
      <c r="A30" s="28"/>
      <c r="B30" s="28"/>
      <c r="C30" s="28"/>
      <c r="D30" s="33" t="s">
        <v>31</v>
      </c>
    </row>
    <row r="31" spans="1:4" ht="25.5" x14ac:dyDescent="0.25">
      <c r="A31" s="28"/>
      <c r="B31" s="28"/>
      <c r="C31" s="28"/>
      <c r="D31" s="4" t="s">
        <v>32</v>
      </c>
    </row>
    <row r="32" spans="1:4" ht="51" x14ac:dyDescent="0.25">
      <c r="A32" s="28"/>
      <c r="B32" s="28"/>
      <c r="C32" s="28"/>
      <c r="D32" s="33" t="s">
        <v>33</v>
      </c>
    </row>
  </sheetData>
  <sheetProtection password="EE41" sheet="1" objects="1" scenarios="1" selectLockedCells="1"/>
  <pageMargins left="0.74791666666666667" right="0.74791666666666667" top="0.98402777777777772" bottom="0.98402777777777772" header="0.51180555555555551" footer="0.51180555555555551"/>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3"/>
  <sheetViews>
    <sheetView showZeros="0" zoomScaleNormal="100" zoomScaleSheetLayoutView="100" workbookViewId="0">
      <selection activeCell="E9" sqref="E9"/>
    </sheetView>
  </sheetViews>
  <sheetFormatPr defaultRowHeight="12.75" x14ac:dyDescent="0.2"/>
  <cols>
    <col min="1" max="1" width="9.140625" style="81" customWidth="1"/>
    <col min="2" max="2" width="44.28515625" style="139" customWidth="1"/>
    <col min="3" max="3" width="8.85546875" style="88" customWidth="1"/>
    <col min="4" max="4" width="8.85546875" style="40" customWidth="1"/>
    <col min="5" max="5" width="12.28515625" style="40" customWidth="1"/>
    <col min="6" max="6" width="12.5703125" style="89" customWidth="1"/>
    <col min="7" max="7" width="20.5703125" style="88" customWidth="1"/>
    <col min="8" max="8" width="9.140625" style="88"/>
    <col min="9" max="9" width="9.85546875" style="88" customWidth="1"/>
    <col min="10" max="256" width="9.140625" style="88"/>
    <col min="257" max="257" width="6" style="88" customWidth="1"/>
    <col min="258" max="258" width="44.28515625" style="88" customWidth="1"/>
    <col min="259" max="260" width="8.85546875" style="88" customWidth="1"/>
    <col min="261" max="261" width="12.28515625" style="88" customWidth="1"/>
    <col min="262" max="262" width="12.5703125" style="88" customWidth="1"/>
    <col min="263" max="264" width="9.140625" style="88"/>
    <col min="265" max="265" width="9.85546875" style="88" customWidth="1"/>
    <col min="266" max="512" width="9.140625" style="88"/>
    <col min="513" max="513" width="6" style="88" customWidth="1"/>
    <col min="514" max="514" width="44.28515625" style="88" customWidth="1"/>
    <col min="515" max="516" width="8.85546875" style="88" customWidth="1"/>
    <col min="517" max="517" width="12.28515625" style="88" customWidth="1"/>
    <col min="518" max="518" width="12.5703125" style="88" customWidth="1"/>
    <col min="519" max="520" width="9.140625" style="88"/>
    <col min="521" max="521" width="9.85546875" style="88" customWidth="1"/>
    <col min="522" max="768" width="9.140625" style="88"/>
    <col min="769" max="769" width="6" style="88" customWidth="1"/>
    <col min="770" max="770" width="44.28515625" style="88" customWidth="1"/>
    <col min="771" max="772" width="8.85546875" style="88" customWidth="1"/>
    <col min="773" max="773" width="12.28515625" style="88" customWidth="1"/>
    <col min="774" max="774" width="12.5703125" style="88" customWidth="1"/>
    <col min="775" max="776" width="9.140625" style="88"/>
    <col min="777" max="777" width="9.85546875" style="88" customWidth="1"/>
    <col min="778" max="1024" width="9.140625" style="88"/>
    <col min="1025" max="1025" width="6" style="88" customWidth="1"/>
    <col min="1026" max="1026" width="44.28515625" style="88" customWidth="1"/>
    <col min="1027" max="1028" width="8.85546875" style="88" customWidth="1"/>
    <col min="1029" max="1029" width="12.28515625" style="88" customWidth="1"/>
    <col min="1030" max="1030" width="12.5703125" style="88" customWidth="1"/>
    <col min="1031" max="1032" width="9.140625" style="88"/>
    <col min="1033" max="1033" width="9.85546875" style="88" customWidth="1"/>
    <col min="1034" max="1280" width="9.140625" style="88"/>
    <col min="1281" max="1281" width="6" style="88" customWidth="1"/>
    <col min="1282" max="1282" width="44.28515625" style="88" customWidth="1"/>
    <col min="1283" max="1284" width="8.85546875" style="88" customWidth="1"/>
    <col min="1285" max="1285" width="12.28515625" style="88" customWidth="1"/>
    <col min="1286" max="1286" width="12.5703125" style="88" customWidth="1"/>
    <col min="1287" max="1288" width="9.140625" style="88"/>
    <col min="1289" max="1289" width="9.85546875" style="88" customWidth="1"/>
    <col min="1290" max="1536" width="9.140625" style="88"/>
    <col min="1537" max="1537" width="6" style="88" customWidth="1"/>
    <col min="1538" max="1538" width="44.28515625" style="88" customWidth="1"/>
    <col min="1539" max="1540" width="8.85546875" style="88" customWidth="1"/>
    <col min="1541" max="1541" width="12.28515625" style="88" customWidth="1"/>
    <col min="1542" max="1542" width="12.5703125" style="88" customWidth="1"/>
    <col min="1543" max="1544" width="9.140625" style="88"/>
    <col min="1545" max="1545" width="9.85546875" style="88" customWidth="1"/>
    <col min="1546" max="1792" width="9.140625" style="88"/>
    <col min="1793" max="1793" width="6" style="88" customWidth="1"/>
    <col min="1794" max="1794" width="44.28515625" style="88" customWidth="1"/>
    <col min="1795" max="1796" width="8.85546875" style="88" customWidth="1"/>
    <col min="1797" max="1797" width="12.28515625" style="88" customWidth="1"/>
    <col min="1798" max="1798" width="12.5703125" style="88" customWidth="1"/>
    <col min="1799" max="1800" width="9.140625" style="88"/>
    <col min="1801" max="1801" width="9.85546875" style="88" customWidth="1"/>
    <col min="1802" max="2048" width="9.140625" style="88"/>
    <col min="2049" max="2049" width="6" style="88" customWidth="1"/>
    <col min="2050" max="2050" width="44.28515625" style="88" customWidth="1"/>
    <col min="2051" max="2052" width="8.85546875" style="88" customWidth="1"/>
    <col min="2053" max="2053" width="12.28515625" style="88" customWidth="1"/>
    <col min="2054" max="2054" width="12.5703125" style="88" customWidth="1"/>
    <col min="2055" max="2056" width="9.140625" style="88"/>
    <col min="2057" max="2057" width="9.85546875" style="88" customWidth="1"/>
    <col min="2058" max="2304" width="9.140625" style="88"/>
    <col min="2305" max="2305" width="6" style="88" customWidth="1"/>
    <col min="2306" max="2306" width="44.28515625" style="88" customWidth="1"/>
    <col min="2307" max="2308" width="8.85546875" style="88" customWidth="1"/>
    <col min="2309" max="2309" width="12.28515625" style="88" customWidth="1"/>
    <col min="2310" max="2310" width="12.5703125" style="88" customWidth="1"/>
    <col min="2311" max="2312" width="9.140625" style="88"/>
    <col min="2313" max="2313" width="9.85546875" style="88" customWidth="1"/>
    <col min="2314" max="2560" width="9.140625" style="88"/>
    <col min="2561" max="2561" width="6" style="88" customWidth="1"/>
    <col min="2562" max="2562" width="44.28515625" style="88" customWidth="1"/>
    <col min="2563" max="2564" width="8.85546875" style="88" customWidth="1"/>
    <col min="2565" max="2565" width="12.28515625" style="88" customWidth="1"/>
    <col min="2566" max="2566" width="12.5703125" style="88" customWidth="1"/>
    <col min="2567" max="2568" width="9.140625" style="88"/>
    <col min="2569" max="2569" width="9.85546875" style="88" customWidth="1"/>
    <col min="2570" max="2816" width="9.140625" style="88"/>
    <col min="2817" max="2817" width="6" style="88" customWidth="1"/>
    <col min="2818" max="2818" width="44.28515625" style="88" customWidth="1"/>
    <col min="2819" max="2820" width="8.85546875" style="88" customWidth="1"/>
    <col min="2821" max="2821" width="12.28515625" style="88" customWidth="1"/>
    <col min="2822" max="2822" width="12.5703125" style="88" customWidth="1"/>
    <col min="2823" max="2824" width="9.140625" style="88"/>
    <col min="2825" max="2825" width="9.85546875" style="88" customWidth="1"/>
    <col min="2826" max="3072" width="9.140625" style="88"/>
    <col min="3073" max="3073" width="6" style="88" customWidth="1"/>
    <col min="3074" max="3074" width="44.28515625" style="88" customWidth="1"/>
    <col min="3075" max="3076" width="8.85546875" style="88" customWidth="1"/>
    <col min="3077" max="3077" width="12.28515625" style="88" customWidth="1"/>
    <col min="3078" max="3078" width="12.5703125" style="88" customWidth="1"/>
    <col min="3079" max="3080" width="9.140625" style="88"/>
    <col min="3081" max="3081" width="9.85546875" style="88" customWidth="1"/>
    <col min="3082" max="3328" width="9.140625" style="88"/>
    <col min="3329" max="3329" width="6" style="88" customWidth="1"/>
    <col min="3330" max="3330" width="44.28515625" style="88" customWidth="1"/>
    <col min="3331" max="3332" width="8.85546875" style="88" customWidth="1"/>
    <col min="3333" max="3333" width="12.28515625" style="88" customWidth="1"/>
    <col min="3334" max="3334" width="12.5703125" style="88" customWidth="1"/>
    <col min="3335" max="3336" width="9.140625" style="88"/>
    <col min="3337" max="3337" width="9.85546875" style="88" customWidth="1"/>
    <col min="3338" max="3584" width="9.140625" style="88"/>
    <col min="3585" max="3585" width="6" style="88" customWidth="1"/>
    <col min="3586" max="3586" width="44.28515625" style="88" customWidth="1"/>
    <col min="3587" max="3588" width="8.85546875" style="88" customWidth="1"/>
    <col min="3589" max="3589" width="12.28515625" style="88" customWidth="1"/>
    <col min="3590" max="3590" width="12.5703125" style="88" customWidth="1"/>
    <col min="3591" max="3592" width="9.140625" style="88"/>
    <col min="3593" max="3593" width="9.85546875" style="88" customWidth="1"/>
    <col min="3594" max="3840" width="9.140625" style="88"/>
    <col min="3841" max="3841" width="6" style="88" customWidth="1"/>
    <col min="3842" max="3842" width="44.28515625" style="88" customWidth="1"/>
    <col min="3843" max="3844" width="8.85546875" style="88" customWidth="1"/>
    <col min="3845" max="3845" width="12.28515625" style="88" customWidth="1"/>
    <col min="3846" max="3846" width="12.5703125" style="88" customWidth="1"/>
    <col min="3847" max="3848" width="9.140625" style="88"/>
    <col min="3849" max="3849" width="9.85546875" style="88" customWidth="1"/>
    <col min="3850" max="4096" width="9.140625" style="88"/>
    <col min="4097" max="4097" width="6" style="88" customWidth="1"/>
    <col min="4098" max="4098" width="44.28515625" style="88" customWidth="1"/>
    <col min="4099" max="4100" width="8.85546875" style="88" customWidth="1"/>
    <col min="4101" max="4101" width="12.28515625" style="88" customWidth="1"/>
    <col min="4102" max="4102" width="12.5703125" style="88" customWidth="1"/>
    <col min="4103" max="4104" width="9.140625" style="88"/>
    <col min="4105" max="4105" width="9.85546875" style="88" customWidth="1"/>
    <col min="4106" max="4352" width="9.140625" style="88"/>
    <col min="4353" max="4353" width="6" style="88" customWidth="1"/>
    <col min="4354" max="4354" width="44.28515625" style="88" customWidth="1"/>
    <col min="4355" max="4356" width="8.85546875" style="88" customWidth="1"/>
    <col min="4357" max="4357" width="12.28515625" style="88" customWidth="1"/>
    <col min="4358" max="4358" width="12.5703125" style="88" customWidth="1"/>
    <col min="4359" max="4360" width="9.140625" style="88"/>
    <col min="4361" max="4361" width="9.85546875" style="88" customWidth="1"/>
    <col min="4362" max="4608" width="9.140625" style="88"/>
    <col min="4609" max="4609" width="6" style="88" customWidth="1"/>
    <col min="4610" max="4610" width="44.28515625" style="88" customWidth="1"/>
    <col min="4611" max="4612" width="8.85546875" style="88" customWidth="1"/>
    <col min="4613" max="4613" width="12.28515625" style="88" customWidth="1"/>
    <col min="4614" max="4614" width="12.5703125" style="88" customWidth="1"/>
    <col min="4615" max="4616" width="9.140625" style="88"/>
    <col min="4617" max="4617" width="9.85546875" style="88" customWidth="1"/>
    <col min="4618" max="4864" width="9.140625" style="88"/>
    <col min="4865" max="4865" width="6" style="88" customWidth="1"/>
    <col min="4866" max="4866" width="44.28515625" style="88" customWidth="1"/>
    <col min="4867" max="4868" width="8.85546875" style="88" customWidth="1"/>
    <col min="4869" max="4869" width="12.28515625" style="88" customWidth="1"/>
    <col min="4870" max="4870" width="12.5703125" style="88" customWidth="1"/>
    <col min="4871" max="4872" width="9.140625" style="88"/>
    <col min="4873" max="4873" width="9.85546875" style="88" customWidth="1"/>
    <col min="4874" max="5120" width="9.140625" style="88"/>
    <col min="5121" max="5121" width="6" style="88" customWidth="1"/>
    <col min="5122" max="5122" width="44.28515625" style="88" customWidth="1"/>
    <col min="5123" max="5124" width="8.85546875" style="88" customWidth="1"/>
    <col min="5125" max="5125" width="12.28515625" style="88" customWidth="1"/>
    <col min="5126" max="5126" width="12.5703125" style="88" customWidth="1"/>
    <col min="5127" max="5128" width="9.140625" style="88"/>
    <col min="5129" max="5129" width="9.85546875" style="88" customWidth="1"/>
    <col min="5130" max="5376" width="9.140625" style="88"/>
    <col min="5377" max="5377" width="6" style="88" customWidth="1"/>
    <col min="5378" max="5378" width="44.28515625" style="88" customWidth="1"/>
    <col min="5379" max="5380" width="8.85546875" style="88" customWidth="1"/>
    <col min="5381" max="5381" width="12.28515625" style="88" customWidth="1"/>
    <col min="5382" max="5382" width="12.5703125" style="88" customWidth="1"/>
    <col min="5383" max="5384" width="9.140625" style="88"/>
    <col min="5385" max="5385" width="9.85546875" style="88" customWidth="1"/>
    <col min="5386" max="5632" width="9.140625" style="88"/>
    <col min="5633" max="5633" width="6" style="88" customWidth="1"/>
    <col min="5634" max="5634" width="44.28515625" style="88" customWidth="1"/>
    <col min="5635" max="5636" width="8.85546875" style="88" customWidth="1"/>
    <col min="5637" max="5637" width="12.28515625" style="88" customWidth="1"/>
    <col min="5638" max="5638" width="12.5703125" style="88" customWidth="1"/>
    <col min="5639" max="5640" width="9.140625" style="88"/>
    <col min="5641" max="5641" width="9.85546875" style="88" customWidth="1"/>
    <col min="5642" max="5888" width="9.140625" style="88"/>
    <col min="5889" max="5889" width="6" style="88" customWidth="1"/>
    <col min="5890" max="5890" width="44.28515625" style="88" customWidth="1"/>
    <col min="5891" max="5892" width="8.85546875" style="88" customWidth="1"/>
    <col min="5893" max="5893" width="12.28515625" style="88" customWidth="1"/>
    <col min="5894" max="5894" width="12.5703125" style="88" customWidth="1"/>
    <col min="5895" max="5896" width="9.140625" style="88"/>
    <col min="5897" max="5897" width="9.85546875" style="88" customWidth="1"/>
    <col min="5898" max="6144" width="9.140625" style="88"/>
    <col min="6145" max="6145" width="6" style="88" customWidth="1"/>
    <col min="6146" max="6146" width="44.28515625" style="88" customWidth="1"/>
    <col min="6147" max="6148" width="8.85546875" style="88" customWidth="1"/>
    <col min="6149" max="6149" width="12.28515625" style="88" customWidth="1"/>
    <col min="6150" max="6150" width="12.5703125" style="88" customWidth="1"/>
    <col min="6151" max="6152" width="9.140625" style="88"/>
    <col min="6153" max="6153" width="9.85546875" style="88" customWidth="1"/>
    <col min="6154" max="6400" width="9.140625" style="88"/>
    <col min="6401" max="6401" width="6" style="88" customWidth="1"/>
    <col min="6402" max="6402" width="44.28515625" style="88" customWidth="1"/>
    <col min="6403" max="6404" width="8.85546875" style="88" customWidth="1"/>
    <col min="6405" max="6405" width="12.28515625" style="88" customWidth="1"/>
    <col min="6406" max="6406" width="12.5703125" style="88" customWidth="1"/>
    <col min="6407" max="6408" width="9.140625" style="88"/>
    <col min="6409" max="6409" width="9.85546875" style="88" customWidth="1"/>
    <col min="6410" max="6656" width="9.140625" style="88"/>
    <col min="6657" max="6657" width="6" style="88" customWidth="1"/>
    <col min="6658" max="6658" width="44.28515625" style="88" customWidth="1"/>
    <col min="6659" max="6660" width="8.85546875" style="88" customWidth="1"/>
    <col min="6661" max="6661" width="12.28515625" style="88" customWidth="1"/>
    <col min="6662" max="6662" width="12.5703125" style="88" customWidth="1"/>
    <col min="6663" max="6664" width="9.140625" style="88"/>
    <col min="6665" max="6665" width="9.85546875" style="88" customWidth="1"/>
    <col min="6666" max="6912" width="9.140625" style="88"/>
    <col min="6913" max="6913" width="6" style="88" customWidth="1"/>
    <col min="6914" max="6914" width="44.28515625" style="88" customWidth="1"/>
    <col min="6915" max="6916" width="8.85546875" style="88" customWidth="1"/>
    <col min="6917" max="6917" width="12.28515625" style="88" customWidth="1"/>
    <col min="6918" max="6918" width="12.5703125" style="88" customWidth="1"/>
    <col min="6919" max="6920" width="9.140625" style="88"/>
    <col min="6921" max="6921" width="9.85546875" style="88" customWidth="1"/>
    <col min="6922" max="7168" width="9.140625" style="88"/>
    <col min="7169" max="7169" width="6" style="88" customWidth="1"/>
    <col min="7170" max="7170" width="44.28515625" style="88" customWidth="1"/>
    <col min="7171" max="7172" width="8.85546875" style="88" customWidth="1"/>
    <col min="7173" max="7173" width="12.28515625" style="88" customWidth="1"/>
    <col min="7174" max="7174" width="12.5703125" style="88" customWidth="1"/>
    <col min="7175" max="7176" width="9.140625" style="88"/>
    <col min="7177" max="7177" width="9.85546875" style="88" customWidth="1"/>
    <col min="7178" max="7424" width="9.140625" style="88"/>
    <col min="7425" max="7425" width="6" style="88" customWidth="1"/>
    <col min="7426" max="7426" width="44.28515625" style="88" customWidth="1"/>
    <col min="7427" max="7428" width="8.85546875" style="88" customWidth="1"/>
    <col min="7429" max="7429" width="12.28515625" style="88" customWidth="1"/>
    <col min="7430" max="7430" width="12.5703125" style="88" customWidth="1"/>
    <col min="7431" max="7432" width="9.140625" style="88"/>
    <col min="7433" max="7433" width="9.85546875" style="88" customWidth="1"/>
    <col min="7434" max="7680" width="9.140625" style="88"/>
    <col min="7681" max="7681" width="6" style="88" customWidth="1"/>
    <col min="7682" max="7682" width="44.28515625" style="88" customWidth="1"/>
    <col min="7683" max="7684" width="8.85546875" style="88" customWidth="1"/>
    <col min="7685" max="7685" width="12.28515625" style="88" customWidth="1"/>
    <col min="7686" max="7686" width="12.5703125" style="88" customWidth="1"/>
    <col min="7687" max="7688" width="9.140625" style="88"/>
    <col min="7689" max="7689" width="9.85546875" style="88" customWidth="1"/>
    <col min="7690" max="7936" width="9.140625" style="88"/>
    <col min="7937" max="7937" width="6" style="88" customWidth="1"/>
    <col min="7938" max="7938" width="44.28515625" style="88" customWidth="1"/>
    <col min="7939" max="7940" width="8.85546875" style="88" customWidth="1"/>
    <col min="7941" max="7941" width="12.28515625" style="88" customWidth="1"/>
    <col min="7942" max="7942" width="12.5703125" style="88" customWidth="1"/>
    <col min="7943" max="7944" width="9.140625" style="88"/>
    <col min="7945" max="7945" width="9.85546875" style="88" customWidth="1"/>
    <col min="7946" max="8192" width="9.140625" style="88"/>
    <col min="8193" max="8193" width="6" style="88" customWidth="1"/>
    <col min="8194" max="8194" width="44.28515625" style="88" customWidth="1"/>
    <col min="8195" max="8196" width="8.85546875" style="88" customWidth="1"/>
    <col min="8197" max="8197" width="12.28515625" style="88" customWidth="1"/>
    <col min="8198" max="8198" width="12.5703125" style="88" customWidth="1"/>
    <col min="8199" max="8200" width="9.140625" style="88"/>
    <col min="8201" max="8201" width="9.85546875" style="88" customWidth="1"/>
    <col min="8202" max="8448" width="9.140625" style="88"/>
    <col min="8449" max="8449" width="6" style="88" customWidth="1"/>
    <col min="8450" max="8450" width="44.28515625" style="88" customWidth="1"/>
    <col min="8451" max="8452" width="8.85546875" style="88" customWidth="1"/>
    <col min="8453" max="8453" width="12.28515625" style="88" customWidth="1"/>
    <col min="8454" max="8454" width="12.5703125" style="88" customWidth="1"/>
    <col min="8455" max="8456" width="9.140625" style="88"/>
    <col min="8457" max="8457" width="9.85546875" style="88" customWidth="1"/>
    <col min="8458" max="8704" width="9.140625" style="88"/>
    <col min="8705" max="8705" width="6" style="88" customWidth="1"/>
    <col min="8706" max="8706" width="44.28515625" style="88" customWidth="1"/>
    <col min="8707" max="8708" width="8.85546875" style="88" customWidth="1"/>
    <col min="8709" max="8709" width="12.28515625" style="88" customWidth="1"/>
    <col min="8710" max="8710" width="12.5703125" style="88" customWidth="1"/>
    <col min="8711" max="8712" width="9.140625" style="88"/>
    <col min="8713" max="8713" width="9.85546875" style="88" customWidth="1"/>
    <col min="8714" max="8960" width="9.140625" style="88"/>
    <col min="8961" max="8961" width="6" style="88" customWidth="1"/>
    <col min="8962" max="8962" width="44.28515625" style="88" customWidth="1"/>
    <col min="8963" max="8964" width="8.85546875" style="88" customWidth="1"/>
    <col min="8965" max="8965" width="12.28515625" style="88" customWidth="1"/>
    <col min="8966" max="8966" width="12.5703125" style="88" customWidth="1"/>
    <col min="8967" max="8968" width="9.140625" style="88"/>
    <col min="8969" max="8969" width="9.85546875" style="88" customWidth="1"/>
    <col min="8970" max="9216" width="9.140625" style="88"/>
    <col min="9217" max="9217" width="6" style="88" customWidth="1"/>
    <col min="9218" max="9218" width="44.28515625" style="88" customWidth="1"/>
    <col min="9219" max="9220" width="8.85546875" style="88" customWidth="1"/>
    <col min="9221" max="9221" width="12.28515625" style="88" customWidth="1"/>
    <col min="9222" max="9222" width="12.5703125" style="88" customWidth="1"/>
    <col min="9223" max="9224" width="9.140625" style="88"/>
    <col min="9225" max="9225" width="9.85546875" style="88" customWidth="1"/>
    <col min="9226" max="9472" width="9.140625" style="88"/>
    <col min="9473" max="9473" width="6" style="88" customWidth="1"/>
    <col min="9474" max="9474" width="44.28515625" style="88" customWidth="1"/>
    <col min="9475" max="9476" width="8.85546875" style="88" customWidth="1"/>
    <col min="9477" max="9477" width="12.28515625" style="88" customWidth="1"/>
    <col min="9478" max="9478" width="12.5703125" style="88" customWidth="1"/>
    <col min="9479" max="9480" width="9.140625" style="88"/>
    <col min="9481" max="9481" width="9.85546875" style="88" customWidth="1"/>
    <col min="9482" max="9728" width="9.140625" style="88"/>
    <col min="9729" max="9729" width="6" style="88" customWidth="1"/>
    <col min="9730" max="9730" width="44.28515625" style="88" customWidth="1"/>
    <col min="9731" max="9732" width="8.85546875" style="88" customWidth="1"/>
    <col min="9733" max="9733" width="12.28515625" style="88" customWidth="1"/>
    <col min="9734" max="9734" width="12.5703125" style="88" customWidth="1"/>
    <col min="9735" max="9736" width="9.140625" style="88"/>
    <col min="9737" max="9737" width="9.85546875" style="88" customWidth="1"/>
    <col min="9738" max="9984" width="9.140625" style="88"/>
    <col min="9985" max="9985" width="6" style="88" customWidth="1"/>
    <col min="9986" max="9986" width="44.28515625" style="88" customWidth="1"/>
    <col min="9987" max="9988" width="8.85546875" style="88" customWidth="1"/>
    <col min="9989" max="9989" width="12.28515625" style="88" customWidth="1"/>
    <col min="9990" max="9990" width="12.5703125" style="88" customWidth="1"/>
    <col min="9991" max="9992" width="9.140625" style="88"/>
    <col min="9993" max="9993" width="9.85546875" style="88" customWidth="1"/>
    <col min="9994" max="10240" width="9.140625" style="88"/>
    <col min="10241" max="10241" width="6" style="88" customWidth="1"/>
    <col min="10242" max="10242" width="44.28515625" style="88" customWidth="1"/>
    <col min="10243" max="10244" width="8.85546875" style="88" customWidth="1"/>
    <col min="10245" max="10245" width="12.28515625" style="88" customWidth="1"/>
    <col min="10246" max="10246" width="12.5703125" style="88" customWidth="1"/>
    <col min="10247" max="10248" width="9.140625" style="88"/>
    <col min="10249" max="10249" width="9.85546875" style="88" customWidth="1"/>
    <col min="10250" max="10496" width="9.140625" style="88"/>
    <col min="10497" max="10497" width="6" style="88" customWidth="1"/>
    <col min="10498" max="10498" width="44.28515625" style="88" customWidth="1"/>
    <col min="10499" max="10500" width="8.85546875" style="88" customWidth="1"/>
    <col min="10501" max="10501" width="12.28515625" style="88" customWidth="1"/>
    <col min="10502" max="10502" width="12.5703125" style="88" customWidth="1"/>
    <col min="10503" max="10504" width="9.140625" style="88"/>
    <col min="10505" max="10505" width="9.85546875" style="88" customWidth="1"/>
    <col min="10506" max="10752" width="9.140625" style="88"/>
    <col min="10753" max="10753" width="6" style="88" customWidth="1"/>
    <col min="10754" max="10754" width="44.28515625" style="88" customWidth="1"/>
    <col min="10755" max="10756" width="8.85546875" style="88" customWidth="1"/>
    <col min="10757" max="10757" width="12.28515625" style="88" customWidth="1"/>
    <col min="10758" max="10758" width="12.5703125" style="88" customWidth="1"/>
    <col min="10759" max="10760" width="9.140625" style="88"/>
    <col min="10761" max="10761" width="9.85546875" style="88" customWidth="1"/>
    <col min="10762" max="11008" width="9.140625" style="88"/>
    <col min="11009" max="11009" width="6" style="88" customWidth="1"/>
    <col min="11010" max="11010" width="44.28515625" style="88" customWidth="1"/>
    <col min="11011" max="11012" width="8.85546875" style="88" customWidth="1"/>
    <col min="11013" max="11013" width="12.28515625" style="88" customWidth="1"/>
    <col min="11014" max="11014" width="12.5703125" style="88" customWidth="1"/>
    <col min="11015" max="11016" width="9.140625" style="88"/>
    <col min="11017" max="11017" width="9.85546875" style="88" customWidth="1"/>
    <col min="11018" max="11264" width="9.140625" style="88"/>
    <col min="11265" max="11265" width="6" style="88" customWidth="1"/>
    <col min="11266" max="11266" width="44.28515625" style="88" customWidth="1"/>
    <col min="11267" max="11268" width="8.85546875" style="88" customWidth="1"/>
    <col min="11269" max="11269" width="12.28515625" style="88" customWidth="1"/>
    <col min="11270" max="11270" width="12.5703125" style="88" customWidth="1"/>
    <col min="11271" max="11272" width="9.140625" style="88"/>
    <col min="11273" max="11273" width="9.85546875" style="88" customWidth="1"/>
    <col min="11274" max="11520" width="9.140625" style="88"/>
    <col min="11521" max="11521" width="6" style="88" customWidth="1"/>
    <col min="11522" max="11522" width="44.28515625" style="88" customWidth="1"/>
    <col min="11523" max="11524" width="8.85546875" style="88" customWidth="1"/>
    <col min="11525" max="11525" width="12.28515625" style="88" customWidth="1"/>
    <col min="11526" max="11526" width="12.5703125" style="88" customWidth="1"/>
    <col min="11527" max="11528" width="9.140625" style="88"/>
    <col min="11529" max="11529" width="9.85546875" style="88" customWidth="1"/>
    <col min="11530" max="11776" width="9.140625" style="88"/>
    <col min="11777" max="11777" width="6" style="88" customWidth="1"/>
    <col min="11778" max="11778" width="44.28515625" style="88" customWidth="1"/>
    <col min="11779" max="11780" width="8.85546875" style="88" customWidth="1"/>
    <col min="11781" max="11781" width="12.28515625" style="88" customWidth="1"/>
    <col min="11782" max="11782" width="12.5703125" style="88" customWidth="1"/>
    <col min="11783" max="11784" width="9.140625" style="88"/>
    <col min="11785" max="11785" width="9.85546875" style="88" customWidth="1"/>
    <col min="11786" max="12032" width="9.140625" style="88"/>
    <col min="12033" max="12033" width="6" style="88" customWidth="1"/>
    <col min="12034" max="12034" width="44.28515625" style="88" customWidth="1"/>
    <col min="12035" max="12036" width="8.85546875" style="88" customWidth="1"/>
    <col min="12037" max="12037" width="12.28515625" style="88" customWidth="1"/>
    <col min="12038" max="12038" width="12.5703125" style="88" customWidth="1"/>
    <col min="12039" max="12040" width="9.140625" style="88"/>
    <col min="12041" max="12041" width="9.85546875" style="88" customWidth="1"/>
    <col min="12042" max="12288" width="9.140625" style="88"/>
    <col min="12289" max="12289" width="6" style="88" customWidth="1"/>
    <col min="12290" max="12290" width="44.28515625" style="88" customWidth="1"/>
    <col min="12291" max="12292" width="8.85546875" style="88" customWidth="1"/>
    <col min="12293" max="12293" width="12.28515625" style="88" customWidth="1"/>
    <col min="12294" max="12294" width="12.5703125" style="88" customWidth="1"/>
    <col min="12295" max="12296" width="9.140625" style="88"/>
    <col min="12297" max="12297" width="9.85546875" style="88" customWidth="1"/>
    <col min="12298" max="12544" width="9.140625" style="88"/>
    <col min="12545" max="12545" width="6" style="88" customWidth="1"/>
    <col min="12546" max="12546" width="44.28515625" style="88" customWidth="1"/>
    <col min="12547" max="12548" width="8.85546875" style="88" customWidth="1"/>
    <col min="12549" max="12549" width="12.28515625" style="88" customWidth="1"/>
    <col min="12550" max="12550" width="12.5703125" style="88" customWidth="1"/>
    <col min="12551" max="12552" width="9.140625" style="88"/>
    <col min="12553" max="12553" width="9.85546875" style="88" customWidth="1"/>
    <col min="12554" max="12800" width="9.140625" style="88"/>
    <col min="12801" max="12801" width="6" style="88" customWidth="1"/>
    <col min="12802" max="12802" width="44.28515625" style="88" customWidth="1"/>
    <col min="12803" max="12804" width="8.85546875" style="88" customWidth="1"/>
    <col min="12805" max="12805" width="12.28515625" style="88" customWidth="1"/>
    <col min="12806" max="12806" width="12.5703125" style="88" customWidth="1"/>
    <col min="12807" max="12808" width="9.140625" style="88"/>
    <col min="12809" max="12809" width="9.85546875" style="88" customWidth="1"/>
    <col min="12810" max="13056" width="9.140625" style="88"/>
    <col min="13057" max="13057" width="6" style="88" customWidth="1"/>
    <col min="13058" max="13058" width="44.28515625" style="88" customWidth="1"/>
    <col min="13059" max="13060" width="8.85546875" style="88" customWidth="1"/>
    <col min="13061" max="13061" width="12.28515625" style="88" customWidth="1"/>
    <col min="13062" max="13062" width="12.5703125" style="88" customWidth="1"/>
    <col min="13063" max="13064" width="9.140625" style="88"/>
    <col min="13065" max="13065" width="9.85546875" style="88" customWidth="1"/>
    <col min="13066" max="13312" width="9.140625" style="88"/>
    <col min="13313" max="13313" width="6" style="88" customWidth="1"/>
    <col min="13314" max="13314" width="44.28515625" style="88" customWidth="1"/>
    <col min="13315" max="13316" width="8.85546875" style="88" customWidth="1"/>
    <col min="13317" max="13317" width="12.28515625" style="88" customWidth="1"/>
    <col min="13318" max="13318" width="12.5703125" style="88" customWidth="1"/>
    <col min="13319" max="13320" width="9.140625" style="88"/>
    <col min="13321" max="13321" width="9.85546875" style="88" customWidth="1"/>
    <col min="13322" max="13568" width="9.140625" style="88"/>
    <col min="13569" max="13569" width="6" style="88" customWidth="1"/>
    <col min="13570" max="13570" width="44.28515625" style="88" customWidth="1"/>
    <col min="13571" max="13572" width="8.85546875" style="88" customWidth="1"/>
    <col min="13573" max="13573" width="12.28515625" style="88" customWidth="1"/>
    <col min="13574" max="13574" width="12.5703125" style="88" customWidth="1"/>
    <col min="13575" max="13576" width="9.140625" style="88"/>
    <col min="13577" max="13577" width="9.85546875" style="88" customWidth="1"/>
    <col min="13578" max="13824" width="9.140625" style="88"/>
    <col min="13825" max="13825" width="6" style="88" customWidth="1"/>
    <col min="13826" max="13826" width="44.28515625" style="88" customWidth="1"/>
    <col min="13827" max="13828" width="8.85546875" style="88" customWidth="1"/>
    <col min="13829" max="13829" width="12.28515625" style="88" customWidth="1"/>
    <col min="13830" max="13830" width="12.5703125" style="88" customWidth="1"/>
    <col min="13831" max="13832" width="9.140625" style="88"/>
    <col min="13833" max="13833" width="9.85546875" style="88" customWidth="1"/>
    <col min="13834" max="14080" width="9.140625" style="88"/>
    <col min="14081" max="14081" width="6" style="88" customWidth="1"/>
    <col min="14082" max="14082" width="44.28515625" style="88" customWidth="1"/>
    <col min="14083" max="14084" width="8.85546875" style="88" customWidth="1"/>
    <col min="14085" max="14085" width="12.28515625" style="88" customWidth="1"/>
    <col min="14086" max="14086" width="12.5703125" style="88" customWidth="1"/>
    <col min="14087" max="14088" width="9.140625" style="88"/>
    <col min="14089" max="14089" width="9.85546875" style="88" customWidth="1"/>
    <col min="14090" max="14336" width="9.140625" style="88"/>
    <col min="14337" max="14337" width="6" style="88" customWidth="1"/>
    <col min="14338" max="14338" width="44.28515625" style="88" customWidth="1"/>
    <col min="14339" max="14340" width="8.85546875" style="88" customWidth="1"/>
    <col min="14341" max="14341" width="12.28515625" style="88" customWidth="1"/>
    <col min="14342" max="14342" width="12.5703125" style="88" customWidth="1"/>
    <col min="14343" max="14344" width="9.140625" style="88"/>
    <col min="14345" max="14345" width="9.85546875" style="88" customWidth="1"/>
    <col min="14346" max="14592" width="9.140625" style="88"/>
    <col min="14593" max="14593" width="6" style="88" customWidth="1"/>
    <col min="14594" max="14594" width="44.28515625" style="88" customWidth="1"/>
    <col min="14595" max="14596" width="8.85546875" style="88" customWidth="1"/>
    <col min="14597" max="14597" width="12.28515625" style="88" customWidth="1"/>
    <col min="14598" max="14598" width="12.5703125" style="88" customWidth="1"/>
    <col min="14599" max="14600" width="9.140625" style="88"/>
    <col min="14601" max="14601" width="9.85546875" style="88" customWidth="1"/>
    <col min="14602" max="14848" width="9.140625" style="88"/>
    <col min="14849" max="14849" width="6" style="88" customWidth="1"/>
    <col min="14850" max="14850" width="44.28515625" style="88" customWidth="1"/>
    <col min="14851" max="14852" width="8.85546875" style="88" customWidth="1"/>
    <col min="14853" max="14853" width="12.28515625" style="88" customWidth="1"/>
    <col min="14854" max="14854" width="12.5703125" style="88" customWidth="1"/>
    <col min="14855" max="14856" width="9.140625" style="88"/>
    <col min="14857" max="14857" width="9.85546875" style="88" customWidth="1"/>
    <col min="14858" max="15104" width="9.140625" style="88"/>
    <col min="15105" max="15105" width="6" style="88" customWidth="1"/>
    <col min="15106" max="15106" width="44.28515625" style="88" customWidth="1"/>
    <col min="15107" max="15108" width="8.85546875" style="88" customWidth="1"/>
    <col min="15109" max="15109" width="12.28515625" style="88" customWidth="1"/>
    <col min="15110" max="15110" width="12.5703125" style="88" customWidth="1"/>
    <col min="15111" max="15112" width="9.140625" style="88"/>
    <col min="15113" max="15113" width="9.85546875" style="88" customWidth="1"/>
    <col min="15114" max="15360" width="9.140625" style="88"/>
    <col min="15361" max="15361" width="6" style="88" customWidth="1"/>
    <col min="15362" max="15362" width="44.28515625" style="88" customWidth="1"/>
    <col min="15363" max="15364" width="8.85546875" style="88" customWidth="1"/>
    <col min="15365" max="15365" width="12.28515625" style="88" customWidth="1"/>
    <col min="15366" max="15366" width="12.5703125" style="88" customWidth="1"/>
    <col min="15367" max="15368" width="9.140625" style="88"/>
    <col min="15369" max="15369" width="9.85546875" style="88" customWidth="1"/>
    <col min="15370" max="15616" width="9.140625" style="88"/>
    <col min="15617" max="15617" width="6" style="88" customWidth="1"/>
    <col min="15618" max="15618" width="44.28515625" style="88" customWidth="1"/>
    <col min="15619" max="15620" width="8.85546875" style="88" customWidth="1"/>
    <col min="15621" max="15621" width="12.28515625" style="88" customWidth="1"/>
    <col min="15622" max="15622" width="12.5703125" style="88" customWidth="1"/>
    <col min="15623" max="15624" width="9.140625" style="88"/>
    <col min="15625" max="15625" width="9.85546875" style="88" customWidth="1"/>
    <col min="15626" max="15872" width="9.140625" style="88"/>
    <col min="15873" max="15873" width="6" style="88" customWidth="1"/>
    <col min="15874" max="15874" width="44.28515625" style="88" customWidth="1"/>
    <col min="15875" max="15876" width="8.85546875" style="88" customWidth="1"/>
    <col min="15877" max="15877" width="12.28515625" style="88" customWidth="1"/>
    <col min="15878" max="15878" width="12.5703125" style="88" customWidth="1"/>
    <col min="15879" max="15880" width="9.140625" style="88"/>
    <col min="15881" max="15881" width="9.85546875" style="88" customWidth="1"/>
    <col min="15882" max="16128" width="9.140625" style="88"/>
    <col min="16129" max="16129" width="6" style="88" customWidth="1"/>
    <col min="16130" max="16130" width="44.28515625" style="88" customWidth="1"/>
    <col min="16131" max="16132" width="8.85546875" style="88" customWidth="1"/>
    <col min="16133" max="16133" width="12.28515625" style="88" customWidth="1"/>
    <col min="16134" max="16134" width="12.5703125" style="88" customWidth="1"/>
    <col min="16135" max="16136" width="9.140625" style="88"/>
    <col min="16137" max="16137" width="9.85546875" style="88" customWidth="1"/>
    <col min="16138" max="16384" width="9.140625" style="88"/>
  </cols>
  <sheetData>
    <row r="1" spans="1:6" ht="24" x14ac:dyDescent="0.2">
      <c r="A1" s="81">
        <v>1</v>
      </c>
      <c r="B1" s="144" t="s">
        <v>291</v>
      </c>
    </row>
    <row r="3" spans="1:6" s="80" customFormat="1" ht="25.5" x14ac:dyDescent="0.25">
      <c r="A3" s="75" t="s">
        <v>37</v>
      </c>
      <c r="B3" s="76" t="s">
        <v>0</v>
      </c>
      <c r="C3" s="77" t="s">
        <v>287</v>
      </c>
      <c r="D3" s="78" t="s">
        <v>34</v>
      </c>
      <c r="E3" s="38" t="s">
        <v>35</v>
      </c>
      <c r="F3" s="79" t="s">
        <v>36</v>
      </c>
    </row>
    <row r="4" spans="1:6" s="80" customFormat="1" x14ac:dyDescent="0.25">
      <c r="A4" s="81"/>
      <c r="B4" s="82"/>
      <c r="C4" s="83"/>
      <c r="D4" s="84"/>
      <c r="E4" s="39"/>
      <c r="F4" s="85"/>
    </row>
    <row r="5" spans="1:6" ht="127.5" x14ac:dyDescent="0.2">
      <c r="A5" s="86" t="s">
        <v>292</v>
      </c>
      <c r="B5" s="87" t="s">
        <v>75</v>
      </c>
    </row>
    <row r="6" spans="1:6" x14ac:dyDescent="0.2">
      <c r="A6" s="86"/>
      <c r="B6" s="90" t="s">
        <v>38</v>
      </c>
      <c r="C6" s="91" t="s">
        <v>39</v>
      </c>
      <c r="D6" s="41">
        <v>0.13</v>
      </c>
      <c r="E6" s="140">
        <v>0</v>
      </c>
      <c r="F6" s="92">
        <f>D6*E6</f>
        <v>0</v>
      </c>
    </row>
    <row r="8" spans="1:6" ht="114.75" x14ac:dyDescent="0.2">
      <c r="A8" s="86" t="s">
        <v>293</v>
      </c>
      <c r="B8" s="87" t="s">
        <v>76</v>
      </c>
    </row>
    <row r="9" spans="1:6" x14ac:dyDescent="0.2">
      <c r="A9" s="93"/>
      <c r="B9" s="90" t="s">
        <v>77</v>
      </c>
      <c r="C9" s="91" t="s">
        <v>78</v>
      </c>
      <c r="D9" s="41">
        <v>1200</v>
      </c>
      <c r="E9" s="140">
        <v>0</v>
      </c>
      <c r="F9" s="92">
        <f>D9*E9</f>
        <v>0</v>
      </c>
    </row>
    <row r="10" spans="1:6" x14ac:dyDescent="0.2">
      <c r="A10" s="93"/>
      <c r="B10" s="94"/>
      <c r="D10" s="89"/>
      <c r="F10" s="40"/>
    </row>
    <row r="11" spans="1:6" ht="114.75" x14ac:dyDescent="0.2">
      <c r="A11" s="86" t="s">
        <v>294</v>
      </c>
      <c r="B11" s="95" t="s">
        <v>79</v>
      </c>
    </row>
    <row r="12" spans="1:6" ht="15" customHeight="1" x14ac:dyDescent="0.2">
      <c r="A12" s="86"/>
      <c r="B12" s="96" t="s">
        <v>40</v>
      </c>
      <c r="C12" s="97" t="s">
        <v>2</v>
      </c>
      <c r="D12" s="42">
        <v>10</v>
      </c>
      <c r="E12" s="140">
        <v>0</v>
      </c>
      <c r="F12" s="92">
        <f>D12*E12</f>
        <v>0</v>
      </c>
    </row>
    <row r="13" spans="1:6" ht="15" customHeight="1" x14ac:dyDescent="0.2">
      <c r="A13" s="86"/>
      <c r="B13" s="98"/>
      <c r="C13" s="93"/>
      <c r="D13" s="43"/>
    </row>
    <row r="14" spans="1:6" ht="114.75" x14ac:dyDescent="0.2">
      <c r="A14" s="86" t="s">
        <v>295</v>
      </c>
      <c r="B14" s="27" t="s">
        <v>121</v>
      </c>
    </row>
    <row r="15" spans="1:6" ht="15" customHeight="1" x14ac:dyDescent="0.2">
      <c r="A15" s="86"/>
      <c r="B15" s="99" t="s">
        <v>40</v>
      </c>
      <c r="C15" s="91" t="s">
        <v>2</v>
      </c>
      <c r="D15" s="42">
        <v>1</v>
      </c>
      <c r="E15" s="140">
        <v>0</v>
      </c>
      <c r="F15" s="92">
        <f>D15*E15</f>
        <v>0</v>
      </c>
    </row>
    <row r="16" spans="1:6" x14ac:dyDescent="0.2">
      <c r="A16" s="93"/>
      <c r="B16" s="100"/>
      <c r="D16" s="89"/>
      <c r="F16" s="40"/>
    </row>
    <row r="17" spans="1:7" ht="127.5" x14ac:dyDescent="0.2">
      <c r="A17" s="86" t="s">
        <v>296</v>
      </c>
      <c r="B17" s="27" t="s">
        <v>80</v>
      </c>
    </row>
    <row r="18" spans="1:7" x14ac:dyDescent="0.2">
      <c r="A18" s="86"/>
      <c r="B18" s="99" t="s">
        <v>81</v>
      </c>
      <c r="C18" s="91" t="s">
        <v>82</v>
      </c>
      <c r="D18" s="42">
        <v>130</v>
      </c>
      <c r="E18" s="140">
        <v>0</v>
      </c>
      <c r="F18" s="92">
        <f>D18*E18</f>
        <v>0</v>
      </c>
    </row>
    <row r="20" spans="1:7" ht="63.75" x14ac:dyDescent="0.2">
      <c r="A20" s="86" t="s">
        <v>297</v>
      </c>
      <c r="B20" s="87" t="s">
        <v>83</v>
      </c>
      <c r="C20" s="93"/>
    </row>
    <row r="21" spans="1:7" x14ac:dyDescent="0.2">
      <c r="A21" s="86"/>
      <c r="B21" s="90" t="s">
        <v>84</v>
      </c>
      <c r="C21" s="91" t="s">
        <v>78</v>
      </c>
      <c r="D21" s="41">
        <v>30</v>
      </c>
      <c r="E21" s="140">
        <v>0</v>
      </c>
      <c r="F21" s="92">
        <f>D21*E21</f>
        <v>0</v>
      </c>
    </row>
    <row r="22" spans="1:7" x14ac:dyDescent="0.2">
      <c r="A22" s="93"/>
      <c r="B22" s="98"/>
      <c r="C22" s="93"/>
    </row>
    <row r="23" spans="1:7" ht="114.75" x14ac:dyDescent="0.2">
      <c r="A23" s="86" t="s">
        <v>298</v>
      </c>
      <c r="B23" s="87" t="s">
        <v>85</v>
      </c>
      <c r="C23" s="93"/>
    </row>
    <row r="24" spans="1:7" x14ac:dyDescent="0.2">
      <c r="A24" s="86"/>
      <c r="B24" s="101" t="s">
        <v>86</v>
      </c>
      <c r="C24" s="102" t="s">
        <v>41</v>
      </c>
      <c r="D24" s="42">
        <v>1</v>
      </c>
      <c r="E24" s="140">
        <v>0</v>
      </c>
      <c r="F24" s="92">
        <f>D24*E24</f>
        <v>0</v>
      </c>
    </row>
    <row r="26" spans="1:7" ht="114.75" x14ac:dyDescent="0.2">
      <c r="A26" s="86" t="s">
        <v>299</v>
      </c>
      <c r="B26" s="87" t="s">
        <v>87</v>
      </c>
      <c r="C26" s="93"/>
    </row>
    <row r="27" spans="1:7" x14ac:dyDescent="0.2">
      <c r="A27" s="86"/>
      <c r="B27" s="90" t="s">
        <v>38</v>
      </c>
      <c r="C27" s="102" t="s">
        <v>39</v>
      </c>
      <c r="D27" s="41">
        <v>0.13</v>
      </c>
      <c r="E27" s="140">
        <v>0</v>
      </c>
      <c r="F27" s="92">
        <f>D27*E27</f>
        <v>0</v>
      </c>
    </row>
    <row r="28" spans="1:7" x14ac:dyDescent="0.2">
      <c r="A28" s="86"/>
      <c r="B28" s="103"/>
      <c r="C28" s="104"/>
      <c r="D28" s="89"/>
    </row>
    <row r="29" spans="1:7" s="80" customFormat="1" x14ac:dyDescent="0.2">
      <c r="A29" s="75" t="s">
        <v>37</v>
      </c>
      <c r="B29" s="76" t="s">
        <v>42</v>
      </c>
      <c r="D29" s="84"/>
      <c r="E29" s="105"/>
      <c r="F29" s="92">
        <f>SUM(F6:F27)</f>
        <v>0</v>
      </c>
    </row>
    <row r="30" spans="1:7" x14ac:dyDescent="0.2">
      <c r="A30" s="86"/>
      <c r="B30" s="103"/>
      <c r="C30" s="106"/>
      <c r="D30" s="89"/>
      <c r="G30" s="107"/>
    </row>
    <row r="31" spans="1:7" ht="25.5" x14ac:dyDescent="0.2">
      <c r="A31" s="75">
        <v>1.2</v>
      </c>
      <c r="B31" s="76" t="s">
        <v>3</v>
      </c>
      <c r="C31" s="77" t="s">
        <v>287</v>
      </c>
      <c r="D31" s="78" t="s">
        <v>34</v>
      </c>
      <c r="E31" s="38" t="s">
        <v>35</v>
      </c>
      <c r="F31" s="79" t="s">
        <v>36</v>
      </c>
    </row>
    <row r="32" spans="1:7" x14ac:dyDescent="0.2">
      <c r="B32" s="82"/>
      <c r="C32" s="83"/>
      <c r="D32" s="84"/>
      <c r="E32" s="39"/>
      <c r="F32" s="85"/>
    </row>
    <row r="33" spans="1:6" ht="204" x14ac:dyDescent="0.2">
      <c r="A33" s="86" t="s">
        <v>300</v>
      </c>
      <c r="B33" s="108" t="s">
        <v>88</v>
      </c>
    </row>
    <row r="34" spans="1:6" x14ac:dyDescent="0.2">
      <c r="A34" s="86"/>
      <c r="B34" s="90" t="s">
        <v>89</v>
      </c>
      <c r="C34" s="91" t="s">
        <v>90</v>
      </c>
      <c r="D34" s="41">
        <v>640</v>
      </c>
      <c r="E34" s="140">
        <v>0</v>
      </c>
      <c r="F34" s="92">
        <f>D34*E34</f>
        <v>0</v>
      </c>
    </row>
    <row r="35" spans="1:6" x14ac:dyDescent="0.2">
      <c r="A35" s="88"/>
      <c r="B35" s="88"/>
      <c r="D35" s="88"/>
      <c r="E35" s="88"/>
      <c r="F35" s="88"/>
    </row>
    <row r="36" spans="1:6" ht="127.5" x14ac:dyDescent="0.2">
      <c r="A36" s="86" t="s">
        <v>301</v>
      </c>
      <c r="B36" s="87" t="s">
        <v>91</v>
      </c>
    </row>
    <row r="37" spans="1:6" x14ac:dyDescent="0.2">
      <c r="A37" s="86"/>
      <c r="B37" s="90" t="s">
        <v>89</v>
      </c>
      <c r="C37" s="91" t="s">
        <v>90</v>
      </c>
      <c r="D37" s="41">
        <v>3</v>
      </c>
      <c r="E37" s="140">
        <v>0</v>
      </c>
      <c r="F37" s="92">
        <f>D37*E37</f>
        <v>0</v>
      </c>
    </row>
    <row r="38" spans="1:6" x14ac:dyDescent="0.2">
      <c r="A38" s="88"/>
      <c r="B38" s="88"/>
      <c r="D38" s="88"/>
      <c r="E38" s="88"/>
      <c r="F38" s="88"/>
    </row>
    <row r="39" spans="1:6" ht="76.5" x14ac:dyDescent="0.2">
      <c r="A39" s="86" t="s">
        <v>302</v>
      </c>
      <c r="B39" s="87" t="s">
        <v>92</v>
      </c>
    </row>
    <row r="40" spans="1:6" x14ac:dyDescent="0.2">
      <c r="A40" s="86"/>
      <c r="B40" s="90" t="s">
        <v>77</v>
      </c>
      <c r="C40" s="91" t="s">
        <v>78</v>
      </c>
      <c r="D40" s="41">
        <v>1200</v>
      </c>
      <c r="E40" s="140">
        <v>0</v>
      </c>
      <c r="F40" s="92">
        <f>D40*E40</f>
        <v>0</v>
      </c>
    </row>
    <row r="41" spans="1:6" x14ac:dyDescent="0.2">
      <c r="A41" s="88"/>
      <c r="B41" s="88"/>
      <c r="D41" s="88"/>
      <c r="E41" s="88"/>
      <c r="F41" s="88"/>
    </row>
    <row r="42" spans="1:6" ht="114.75" x14ac:dyDescent="0.2">
      <c r="A42" s="86" t="s">
        <v>303</v>
      </c>
      <c r="B42" s="87" t="s">
        <v>93</v>
      </c>
      <c r="D42" s="44"/>
      <c r="E42" s="109"/>
      <c r="F42" s="109"/>
    </row>
    <row r="43" spans="1:6" x14ac:dyDescent="0.2">
      <c r="A43" s="86"/>
      <c r="B43" s="90" t="s">
        <v>89</v>
      </c>
      <c r="C43" s="91" t="s">
        <v>90</v>
      </c>
      <c r="D43" s="41">
        <v>12</v>
      </c>
      <c r="E43" s="140">
        <v>0</v>
      </c>
      <c r="F43" s="92">
        <f>D43*E43</f>
        <v>0</v>
      </c>
    </row>
    <row r="44" spans="1:6" x14ac:dyDescent="0.2">
      <c r="A44" s="86"/>
      <c r="B44" s="98"/>
      <c r="C44" s="93"/>
    </row>
    <row r="45" spans="1:6" x14ac:dyDescent="0.2">
      <c r="A45" s="75">
        <v>1.2</v>
      </c>
      <c r="B45" s="76" t="s">
        <v>43</v>
      </c>
      <c r="C45" s="80"/>
      <c r="D45" s="84"/>
      <c r="E45" s="105"/>
      <c r="F45" s="92">
        <f>SUM(F33:F44)</f>
        <v>0</v>
      </c>
    </row>
    <row r="46" spans="1:6" x14ac:dyDescent="0.2">
      <c r="B46" s="110"/>
    </row>
    <row r="47" spans="1:6" ht="25.5" x14ac:dyDescent="0.2">
      <c r="A47" s="75">
        <v>1.3</v>
      </c>
      <c r="B47" s="76" t="s">
        <v>44</v>
      </c>
      <c r="C47" s="77" t="s">
        <v>287</v>
      </c>
      <c r="D47" s="78" t="s">
        <v>34</v>
      </c>
      <c r="E47" s="38" t="s">
        <v>35</v>
      </c>
      <c r="F47" s="79" t="s">
        <v>45</v>
      </c>
    </row>
    <row r="48" spans="1:6" x14ac:dyDescent="0.2">
      <c r="B48" s="82"/>
      <c r="C48" s="80"/>
      <c r="D48" s="84"/>
      <c r="E48" s="39"/>
      <c r="F48" s="85"/>
    </row>
    <row r="49" spans="1:6" ht="140.25" x14ac:dyDescent="0.2">
      <c r="A49" s="86" t="s">
        <v>304</v>
      </c>
      <c r="B49" s="87" t="s">
        <v>94</v>
      </c>
    </row>
    <row r="50" spans="1:6" x14ac:dyDescent="0.2">
      <c r="B50" s="90" t="s">
        <v>46</v>
      </c>
      <c r="C50" s="91" t="s">
        <v>47</v>
      </c>
      <c r="D50" s="41">
        <v>235</v>
      </c>
      <c r="E50" s="140">
        <v>0</v>
      </c>
      <c r="F50" s="92">
        <f>D50*E50</f>
        <v>0</v>
      </c>
    </row>
    <row r="51" spans="1:6" x14ac:dyDescent="0.2">
      <c r="B51" s="90"/>
      <c r="C51" s="93"/>
    </row>
    <row r="52" spans="1:6" ht="153" x14ac:dyDescent="0.2">
      <c r="A52" s="86" t="s">
        <v>305</v>
      </c>
      <c r="B52" s="87" t="s">
        <v>125</v>
      </c>
    </row>
    <row r="53" spans="1:6" x14ac:dyDescent="0.2">
      <c r="A53" s="86"/>
      <c r="B53" s="90" t="s">
        <v>46</v>
      </c>
      <c r="C53" s="91" t="s">
        <v>47</v>
      </c>
      <c r="D53" s="41">
        <v>185</v>
      </c>
      <c r="E53" s="140">
        <v>0</v>
      </c>
      <c r="F53" s="92">
        <f>D53*E53</f>
        <v>0</v>
      </c>
    </row>
    <row r="54" spans="1:6" s="115" customFormat="1" x14ac:dyDescent="0.2">
      <c r="A54" s="111"/>
      <c r="B54" s="112"/>
      <c r="C54" s="113"/>
      <c r="D54" s="53"/>
      <c r="E54" s="52"/>
      <c r="F54" s="114"/>
    </row>
    <row r="55" spans="1:6" ht="114.75" x14ac:dyDescent="0.2">
      <c r="A55" s="86" t="s">
        <v>306</v>
      </c>
      <c r="B55" s="116" t="s">
        <v>126</v>
      </c>
    </row>
    <row r="56" spans="1:6" ht="13.5" customHeight="1" x14ac:dyDescent="0.2">
      <c r="A56" s="86"/>
      <c r="B56" s="99" t="s">
        <v>127</v>
      </c>
      <c r="C56" s="91" t="s">
        <v>2</v>
      </c>
      <c r="D56" s="42">
        <v>4</v>
      </c>
      <c r="E56" s="140">
        <v>0</v>
      </c>
      <c r="F56" s="92">
        <f>D56*E56</f>
        <v>0</v>
      </c>
    </row>
    <row r="57" spans="1:6" x14ac:dyDescent="0.2">
      <c r="A57" s="88"/>
      <c r="B57" s="88"/>
      <c r="D57" s="88"/>
      <c r="E57" s="88"/>
      <c r="F57" s="88"/>
    </row>
    <row r="58" spans="1:6" s="80" customFormat="1" x14ac:dyDescent="0.2">
      <c r="A58" s="75">
        <v>1.3</v>
      </c>
      <c r="B58" s="76" t="s">
        <v>48</v>
      </c>
      <c r="D58" s="84"/>
      <c r="E58" s="105"/>
      <c r="F58" s="92">
        <f>SUM(F50:F57)</f>
        <v>0</v>
      </c>
    </row>
    <row r="59" spans="1:6" s="80" customFormat="1" x14ac:dyDescent="0.2">
      <c r="A59" s="81"/>
      <c r="B59" s="82"/>
      <c r="D59" s="84"/>
      <c r="E59" s="105"/>
      <c r="F59" s="89"/>
    </row>
    <row r="60" spans="1:6" ht="25.5" x14ac:dyDescent="0.2">
      <c r="A60" s="75">
        <v>1.4</v>
      </c>
      <c r="B60" s="76" t="s">
        <v>49</v>
      </c>
      <c r="C60" s="77" t="s">
        <v>287</v>
      </c>
      <c r="D60" s="78" t="s">
        <v>34</v>
      </c>
      <c r="E60" s="38" t="s">
        <v>35</v>
      </c>
      <c r="F60" s="79" t="s">
        <v>45</v>
      </c>
    </row>
    <row r="61" spans="1:6" ht="10.5" customHeight="1" x14ac:dyDescent="0.2">
      <c r="B61" s="82"/>
      <c r="C61" s="80"/>
      <c r="D61" s="84"/>
      <c r="E61" s="105"/>
    </row>
    <row r="62" spans="1:6" s="80" customFormat="1" ht="140.25" x14ac:dyDescent="0.2">
      <c r="A62" s="81" t="s">
        <v>307</v>
      </c>
      <c r="B62" s="87" t="s">
        <v>288</v>
      </c>
      <c r="C62" s="88"/>
      <c r="D62" s="40"/>
      <c r="E62" s="40"/>
      <c r="F62" s="89"/>
    </row>
    <row r="63" spans="1:6" x14ac:dyDescent="0.2">
      <c r="B63" s="90" t="s">
        <v>89</v>
      </c>
      <c r="C63" s="91" t="s">
        <v>90</v>
      </c>
      <c r="D63" s="41">
        <v>400</v>
      </c>
      <c r="E63" s="140">
        <v>0</v>
      </c>
      <c r="F63" s="92">
        <f>D63*E63</f>
        <v>0</v>
      </c>
    </row>
    <row r="64" spans="1:6" x14ac:dyDescent="0.2">
      <c r="A64" s="115"/>
      <c r="B64" s="115"/>
      <c r="C64" s="115"/>
      <c r="D64" s="115"/>
      <c r="E64" s="115"/>
      <c r="F64" s="115"/>
    </row>
    <row r="65" spans="1:6" ht="140.25" x14ac:dyDescent="0.2">
      <c r="A65" s="81" t="s">
        <v>308</v>
      </c>
      <c r="B65" s="117" t="s">
        <v>123</v>
      </c>
    </row>
    <row r="66" spans="1:6" x14ac:dyDescent="0.2">
      <c r="B66" s="90" t="s">
        <v>95</v>
      </c>
      <c r="C66" s="91" t="s">
        <v>78</v>
      </c>
      <c r="D66" s="41">
        <v>850</v>
      </c>
      <c r="E66" s="140">
        <v>0</v>
      </c>
      <c r="F66" s="92">
        <f>D66*E66</f>
        <v>0</v>
      </c>
    </row>
    <row r="68" spans="1:6" x14ac:dyDescent="0.2">
      <c r="A68" s="75">
        <v>1.4</v>
      </c>
      <c r="B68" s="76" t="s">
        <v>50</v>
      </c>
      <c r="C68" s="80"/>
      <c r="D68" s="84"/>
      <c r="E68" s="105"/>
      <c r="F68" s="92">
        <f>SUM(F63:F67)</f>
        <v>0</v>
      </c>
    </row>
    <row r="70" spans="1:6" ht="25.5" x14ac:dyDescent="0.2">
      <c r="A70" s="75">
        <v>1.5</v>
      </c>
      <c r="B70" s="76" t="s">
        <v>51</v>
      </c>
      <c r="C70" s="77" t="s">
        <v>287</v>
      </c>
      <c r="D70" s="78" t="s">
        <v>34</v>
      </c>
      <c r="E70" s="38" t="s">
        <v>35</v>
      </c>
      <c r="F70" s="79" t="s">
        <v>45</v>
      </c>
    </row>
    <row r="72" spans="1:6" ht="165.75" x14ac:dyDescent="0.2">
      <c r="A72" s="86" t="s">
        <v>309</v>
      </c>
      <c r="B72" s="87" t="s">
        <v>122</v>
      </c>
    </row>
    <row r="73" spans="1:6" x14ac:dyDescent="0.2">
      <c r="B73" s="90" t="s">
        <v>95</v>
      </c>
      <c r="C73" s="91" t="s">
        <v>78</v>
      </c>
      <c r="D73" s="41">
        <v>850</v>
      </c>
      <c r="E73" s="140">
        <v>0</v>
      </c>
      <c r="F73" s="92">
        <f>D73*E73</f>
        <v>0</v>
      </c>
    </row>
    <row r="74" spans="1:6" x14ac:dyDescent="0.2">
      <c r="B74" s="98"/>
      <c r="C74" s="93"/>
    </row>
    <row r="75" spans="1:6" s="80" customFormat="1" ht="165.75" x14ac:dyDescent="0.2">
      <c r="A75" s="86" t="s">
        <v>310</v>
      </c>
      <c r="B75" s="118" t="s">
        <v>124</v>
      </c>
      <c r="C75" s="88"/>
      <c r="D75" s="40"/>
      <c r="E75" s="40"/>
      <c r="F75" s="89"/>
    </row>
    <row r="76" spans="1:6" s="80" customFormat="1" x14ac:dyDescent="0.2">
      <c r="A76" s="81"/>
      <c r="B76" s="90" t="s">
        <v>95</v>
      </c>
      <c r="C76" s="91" t="s">
        <v>78</v>
      </c>
      <c r="D76" s="41">
        <v>380</v>
      </c>
      <c r="E76" s="140">
        <v>0</v>
      </c>
      <c r="F76" s="92">
        <f>D76*E76</f>
        <v>0</v>
      </c>
    </row>
    <row r="77" spans="1:6" x14ac:dyDescent="0.2">
      <c r="B77" s="98"/>
      <c r="C77" s="93"/>
    </row>
    <row r="78" spans="1:6" x14ac:dyDescent="0.2">
      <c r="A78" s="75">
        <v>1.5</v>
      </c>
      <c r="B78" s="76" t="s">
        <v>52</v>
      </c>
      <c r="C78" s="80"/>
      <c r="D78" s="84"/>
      <c r="E78" s="105"/>
      <c r="F78" s="92">
        <f>SUM(F72:F76)</f>
        <v>0</v>
      </c>
    </row>
    <row r="80" spans="1:6" ht="25.5" x14ac:dyDescent="0.2">
      <c r="A80" s="75">
        <v>1.6</v>
      </c>
      <c r="B80" s="75" t="s">
        <v>320</v>
      </c>
      <c r="C80" s="77" t="s">
        <v>287</v>
      </c>
      <c r="D80" s="119" t="s">
        <v>34</v>
      </c>
      <c r="E80" s="45" t="s">
        <v>35</v>
      </c>
      <c r="F80" s="120" t="s">
        <v>45</v>
      </c>
    </row>
    <row r="81" spans="1:6" x14ac:dyDescent="0.2">
      <c r="B81" s="121"/>
      <c r="D81" s="46"/>
      <c r="E81" s="46"/>
      <c r="F81" s="122"/>
    </row>
    <row r="82" spans="1:6" ht="114.75" x14ac:dyDescent="0.2">
      <c r="A82" s="81" t="s">
        <v>311</v>
      </c>
      <c r="B82" s="123" t="s">
        <v>96</v>
      </c>
      <c r="D82" s="46"/>
      <c r="E82" s="46"/>
      <c r="F82" s="122"/>
    </row>
    <row r="83" spans="1:6" x14ac:dyDescent="0.2">
      <c r="B83" s="124" t="s">
        <v>40</v>
      </c>
      <c r="C83" s="91" t="s">
        <v>2</v>
      </c>
      <c r="D83" s="47">
        <v>2</v>
      </c>
      <c r="E83" s="141">
        <v>0</v>
      </c>
      <c r="F83" s="92">
        <f>D83*E83</f>
        <v>0</v>
      </c>
    </row>
    <row r="84" spans="1:6" x14ac:dyDescent="0.2">
      <c r="B84" s="121"/>
      <c r="D84" s="46"/>
      <c r="E84" s="46"/>
      <c r="F84" s="122"/>
    </row>
    <row r="85" spans="1:6" ht="140.25" x14ac:dyDescent="0.2">
      <c r="A85" s="81" t="s">
        <v>312</v>
      </c>
      <c r="B85" s="123" t="s">
        <v>97</v>
      </c>
      <c r="D85" s="46"/>
      <c r="E85" s="46"/>
      <c r="F85" s="122"/>
    </row>
    <row r="86" spans="1:6" x14ac:dyDescent="0.2">
      <c r="B86" s="124" t="s">
        <v>54</v>
      </c>
      <c r="C86" s="91" t="s">
        <v>2</v>
      </c>
      <c r="D86" s="47">
        <v>2</v>
      </c>
      <c r="E86" s="141">
        <v>0</v>
      </c>
      <c r="F86" s="92">
        <f>D86*E86</f>
        <v>0</v>
      </c>
    </row>
    <row r="87" spans="1:6" x14ac:dyDescent="0.2">
      <c r="B87" s="125"/>
      <c r="C87" s="93"/>
      <c r="D87" s="46"/>
      <c r="E87" s="46"/>
    </row>
    <row r="88" spans="1:6" ht="178.5" x14ac:dyDescent="0.2">
      <c r="A88" s="81" t="s">
        <v>313</v>
      </c>
      <c r="B88" s="95" t="s">
        <v>98</v>
      </c>
      <c r="D88" s="46"/>
      <c r="E88" s="46"/>
      <c r="F88" s="122"/>
    </row>
    <row r="89" spans="1:6" x14ac:dyDescent="0.2">
      <c r="B89" s="126" t="s">
        <v>40</v>
      </c>
      <c r="C89" s="97" t="s">
        <v>2</v>
      </c>
      <c r="D89" s="47">
        <v>2</v>
      </c>
      <c r="E89" s="141">
        <v>0</v>
      </c>
      <c r="F89" s="92">
        <f>D89*E89</f>
        <v>0</v>
      </c>
    </row>
    <row r="90" spans="1:6" x14ac:dyDescent="0.2">
      <c r="B90" s="125"/>
      <c r="C90" s="93"/>
      <c r="D90" s="49"/>
      <c r="E90" s="46"/>
    </row>
    <row r="91" spans="1:6" ht="178.5" x14ac:dyDescent="0.2">
      <c r="A91" s="81" t="s">
        <v>314</v>
      </c>
      <c r="B91" s="116" t="s">
        <v>99</v>
      </c>
      <c r="D91" s="46"/>
      <c r="E91" s="46"/>
      <c r="F91" s="122"/>
    </row>
    <row r="92" spans="1:6" x14ac:dyDescent="0.2">
      <c r="B92" s="127" t="s">
        <v>40</v>
      </c>
      <c r="C92" s="91" t="s">
        <v>2</v>
      </c>
      <c r="D92" s="47">
        <v>2</v>
      </c>
      <c r="E92" s="141">
        <v>0</v>
      </c>
      <c r="F92" s="92">
        <f>D92*E92</f>
        <v>0</v>
      </c>
    </row>
    <row r="93" spans="1:6" x14ac:dyDescent="0.2">
      <c r="B93" s="121"/>
      <c r="D93" s="46"/>
      <c r="E93" s="46"/>
      <c r="F93" s="122"/>
    </row>
    <row r="94" spans="1:6" ht="165.75" x14ac:dyDescent="0.2">
      <c r="A94" s="81" t="s">
        <v>315</v>
      </c>
      <c r="B94" s="123" t="s">
        <v>100</v>
      </c>
      <c r="D94" s="46"/>
      <c r="E94" s="46"/>
      <c r="F94" s="122"/>
    </row>
    <row r="95" spans="1:6" ht="25.5" x14ac:dyDescent="0.2">
      <c r="B95" s="123" t="s">
        <v>101</v>
      </c>
      <c r="D95" s="46"/>
      <c r="E95" s="46"/>
      <c r="F95" s="122"/>
    </row>
    <row r="96" spans="1:6" x14ac:dyDescent="0.2">
      <c r="B96" s="124" t="s">
        <v>55</v>
      </c>
      <c r="C96" s="97" t="s">
        <v>47</v>
      </c>
      <c r="D96" s="48">
        <v>130</v>
      </c>
      <c r="E96" s="141">
        <v>0</v>
      </c>
      <c r="F96" s="92">
        <f>D96*E96</f>
        <v>0</v>
      </c>
    </row>
    <row r="97" spans="1:6" x14ac:dyDescent="0.2">
      <c r="B97" s="121"/>
      <c r="D97" s="46"/>
      <c r="E97" s="46"/>
      <c r="F97" s="122"/>
    </row>
    <row r="98" spans="1:6" ht="127.5" x14ac:dyDescent="0.2">
      <c r="A98" s="86" t="s">
        <v>316</v>
      </c>
      <c r="B98" s="123" t="s">
        <v>102</v>
      </c>
      <c r="D98" s="46"/>
      <c r="E98" s="46"/>
      <c r="F98" s="122"/>
    </row>
    <row r="99" spans="1:6" ht="25.5" x14ac:dyDescent="0.2">
      <c r="B99" s="123" t="s">
        <v>103</v>
      </c>
      <c r="D99" s="46"/>
      <c r="E99" s="46"/>
      <c r="F99" s="122"/>
    </row>
    <row r="100" spans="1:6" x14ac:dyDescent="0.2">
      <c r="B100" s="124" t="s">
        <v>56</v>
      </c>
      <c r="C100" s="97" t="s">
        <v>47</v>
      </c>
      <c r="D100" s="48">
        <v>6</v>
      </c>
      <c r="E100" s="141">
        <v>0</v>
      </c>
      <c r="F100" s="92">
        <f>D100*E100</f>
        <v>0</v>
      </c>
    </row>
    <row r="101" spans="1:6" x14ac:dyDescent="0.2">
      <c r="B101" s="121"/>
      <c r="D101" s="46"/>
      <c r="E101" s="46"/>
      <c r="F101" s="122"/>
    </row>
    <row r="102" spans="1:6" ht="102" x14ac:dyDescent="0.2">
      <c r="A102" s="81" t="s">
        <v>317</v>
      </c>
      <c r="B102" s="128" t="s">
        <v>104</v>
      </c>
      <c r="D102" s="46"/>
      <c r="E102" s="46"/>
      <c r="F102" s="122"/>
    </row>
    <row r="103" spans="1:6" x14ac:dyDescent="0.2">
      <c r="B103" s="126" t="s">
        <v>57</v>
      </c>
      <c r="C103" s="97" t="s">
        <v>78</v>
      </c>
      <c r="D103" s="48">
        <v>60</v>
      </c>
      <c r="E103" s="141">
        <v>0</v>
      </c>
      <c r="F103" s="92">
        <f>D103*E103</f>
        <v>0</v>
      </c>
    </row>
    <row r="104" spans="1:6" x14ac:dyDescent="0.2">
      <c r="B104" s="125"/>
      <c r="C104" s="93"/>
      <c r="D104" s="46"/>
      <c r="E104" s="46"/>
    </row>
    <row r="105" spans="1:6" ht="153" x14ac:dyDescent="0.2">
      <c r="A105" s="81" t="s">
        <v>318</v>
      </c>
      <c r="B105" s="50" t="s">
        <v>105</v>
      </c>
      <c r="D105" s="46"/>
      <c r="E105" s="46"/>
      <c r="F105" s="122"/>
    </row>
    <row r="106" spans="1:6" x14ac:dyDescent="0.2">
      <c r="B106" s="127" t="s">
        <v>57</v>
      </c>
      <c r="C106" s="91" t="s">
        <v>106</v>
      </c>
      <c r="D106" s="48">
        <v>2</v>
      </c>
      <c r="E106" s="141">
        <v>0</v>
      </c>
      <c r="F106" s="92">
        <f>D106*E106</f>
        <v>0</v>
      </c>
    </row>
    <row r="107" spans="1:6" x14ac:dyDescent="0.2">
      <c r="B107" s="121"/>
      <c r="D107" s="46"/>
      <c r="E107" s="46"/>
      <c r="F107" s="122"/>
    </row>
    <row r="108" spans="1:6" x14ac:dyDescent="0.2">
      <c r="A108" s="75">
        <v>1.6</v>
      </c>
      <c r="B108" s="75" t="s">
        <v>321</v>
      </c>
      <c r="C108" s="80"/>
      <c r="D108" s="129"/>
      <c r="E108" s="130"/>
      <c r="F108" s="92">
        <f>SUM(F83:F107)</f>
        <v>0</v>
      </c>
    </row>
    <row r="110" spans="1:6" ht="38.25" x14ac:dyDescent="0.2">
      <c r="A110" s="81">
        <v>1</v>
      </c>
      <c r="B110" s="87" t="s">
        <v>319</v>
      </c>
      <c r="C110" s="77"/>
      <c r="D110" s="77"/>
      <c r="E110" s="45"/>
      <c r="F110" s="120" t="s">
        <v>45</v>
      </c>
    </row>
    <row r="111" spans="1:6" x14ac:dyDescent="0.2">
      <c r="B111" s="131"/>
      <c r="C111" s="83"/>
      <c r="D111" s="129"/>
      <c r="E111" s="11"/>
      <c r="F111" s="132"/>
    </row>
    <row r="112" spans="1:6" x14ac:dyDescent="0.2">
      <c r="A112" s="133">
        <v>1.1000000000000001</v>
      </c>
      <c r="B112" s="133" t="s">
        <v>59</v>
      </c>
      <c r="C112" s="134"/>
      <c r="D112" s="51"/>
      <c r="E112" s="51"/>
      <c r="F112" s="135">
        <f>F29</f>
        <v>0</v>
      </c>
    </row>
    <row r="113" spans="1:6" x14ac:dyDescent="0.2">
      <c r="A113" s="133">
        <v>1.2</v>
      </c>
      <c r="B113" s="133" t="s">
        <v>60</v>
      </c>
      <c r="C113" s="134"/>
      <c r="D113" s="51"/>
      <c r="E113" s="51"/>
      <c r="F113" s="135">
        <f>F45</f>
        <v>0</v>
      </c>
    </row>
    <row r="114" spans="1:6" x14ac:dyDescent="0.2">
      <c r="A114" s="133">
        <v>1.3</v>
      </c>
      <c r="B114" s="133" t="s">
        <v>61</v>
      </c>
      <c r="C114" s="134"/>
      <c r="D114" s="51"/>
      <c r="E114" s="51"/>
      <c r="F114" s="135">
        <f>F58</f>
        <v>0</v>
      </c>
    </row>
    <row r="115" spans="1:6" x14ac:dyDescent="0.2">
      <c r="A115" s="133">
        <v>1.4</v>
      </c>
      <c r="B115" s="136" t="s">
        <v>62</v>
      </c>
      <c r="C115" s="134"/>
      <c r="D115" s="51"/>
      <c r="E115" s="51"/>
      <c r="F115" s="135">
        <f>F68</f>
        <v>0</v>
      </c>
    </row>
    <row r="116" spans="1:6" x14ac:dyDescent="0.2">
      <c r="A116" s="133">
        <v>1.5</v>
      </c>
      <c r="B116" s="136" t="s">
        <v>63</v>
      </c>
      <c r="C116" s="134"/>
      <c r="D116" s="51"/>
      <c r="E116" s="51"/>
      <c r="F116" s="135">
        <f>F78</f>
        <v>0</v>
      </c>
    </row>
    <row r="117" spans="1:6" x14ac:dyDescent="0.2">
      <c r="A117" s="133">
        <v>1.6</v>
      </c>
      <c r="B117" s="136" t="s">
        <v>64</v>
      </c>
      <c r="C117" s="134"/>
      <c r="D117" s="51"/>
      <c r="E117" s="51"/>
      <c r="F117" s="135">
        <f>F108</f>
        <v>0</v>
      </c>
    </row>
    <row r="118" spans="1:6" x14ac:dyDescent="0.2">
      <c r="A118" s="133"/>
      <c r="B118" s="137"/>
      <c r="C118" s="134"/>
      <c r="D118" s="51"/>
      <c r="E118" s="51"/>
      <c r="F118" s="138"/>
    </row>
    <row r="119" spans="1:6" x14ac:dyDescent="0.2">
      <c r="A119" s="133">
        <v>1</v>
      </c>
      <c r="B119" s="123" t="s">
        <v>65</v>
      </c>
      <c r="C119" s="134"/>
      <c r="D119" s="51"/>
      <c r="E119" s="51"/>
      <c r="F119" s="135">
        <f>SUM(F112:F117)</f>
        <v>0</v>
      </c>
    </row>
    <row r="120" spans="1:6" x14ac:dyDescent="0.2">
      <c r="A120" s="133"/>
      <c r="B120" s="131"/>
      <c r="C120" s="134"/>
      <c r="D120" s="51"/>
      <c r="E120" s="51"/>
      <c r="F120" s="146"/>
    </row>
    <row r="121" spans="1:6" ht="24" x14ac:dyDescent="0.2">
      <c r="A121" s="81">
        <v>2</v>
      </c>
      <c r="B121" s="144" t="s">
        <v>570</v>
      </c>
    </row>
    <row r="123" spans="1:6" s="80" customFormat="1" ht="25.5" x14ac:dyDescent="0.25">
      <c r="A123" s="75">
        <v>2.1</v>
      </c>
      <c r="B123" s="76" t="s">
        <v>0</v>
      </c>
      <c r="C123" s="77" t="s">
        <v>322</v>
      </c>
      <c r="D123" s="78" t="s">
        <v>34</v>
      </c>
      <c r="E123" s="38" t="s">
        <v>35</v>
      </c>
      <c r="F123" s="79" t="s">
        <v>36</v>
      </c>
    </row>
    <row r="124" spans="1:6" s="80" customFormat="1" x14ac:dyDescent="0.25">
      <c r="A124" s="81"/>
      <c r="B124" s="82"/>
      <c r="C124" s="83"/>
      <c r="D124" s="84"/>
      <c r="E124" s="39"/>
      <c r="F124" s="85"/>
    </row>
    <row r="125" spans="1:6" ht="127.5" x14ac:dyDescent="0.2">
      <c r="A125" s="86" t="s">
        <v>326</v>
      </c>
      <c r="B125" s="87" t="s">
        <v>75</v>
      </c>
    </row>
    <row r="126" spans="1:6" x14ac:dyDescent="0.2">
      <c r="A126" s="86"/>
      <c r="B126" s="90" t="s">
        <v>38</v>
      </c>
      <c r="C126" s="91" t="s">
        <v>39</v>
      </c>
      <c r="D126" s="41">
        <v>0.13</v>
      </c>
      <c r="E126" s="140">
        <v>0</v>
      </c>
      <c r="F126" s="92">
        <f>D126*E126</f>
        <v>0</v>
      </c>
    </row>
    <row r="128" spans="1:6" ht="114.75" x14ac:dyDescent="0.2">
      <c r="A128" s="86" t="s">
        <v>327</v>
      </c>
      <c r="B128" s="87" t="s">
        <v>76</v>
      </c>
    </row>
    <row r="129" spans="1:6" x14ac:dyDescent="0.2">
      <c r="A129" s="93"/>
      <c r="B129" s="90" t="s">
        <v>77</v>
      </c>
      <c r="C129" s="91" t="s">
        <v>78</v>
      </c>
      <c r="D129" s="41">
        <v>1100</v>
      </c>
      <c r="E129" s="140">
        <v>0</v>
      </c>
      <c r="F129" s="92">
        <f>D129*E129</f>
        <v>0</v>
      </c>
    </row>
    <row r="130" spans="1:6" x14ac:dyDescent="0.2">
      <c r="A130" s="93"/>
      <c r="B130" s="94"/>
      <c r="D130" s="89"/>
      <c r="F130" s="40"/>
    </row>
    <row r="131" spans="1:6" ht="114.75" x14ac:dyDescent="0.2">
      <c r="A131" s="86" t="s">
        <v>328</v>
      </c>
      <c r="B131" s="95" t="s">
        <v>79</v>
      </c>
    </row>
    <row r="132" spans="1:6" ht="15" customHeight="1" x14ac:dyDescent="0.2">
      <c r="A132" s="86"/>
      <c r="B132" s="96" t="s">
        <v>40</v>
      </c>
      <c r="C132" s="97" t="s">
        <v>2</v>
      </c>
      <c r="D132" s="42">
        <v>10</v>
      </c>
      <c r="E132" s="140">
        <v>0</v>
      </c>
      <c r="F132" s="92">
        <f>D132*E132</f>
        <v>0</v>
      </c>
    </row>
    <row r="133" spans="1:6" ht="15" customHeight="1" x14ac:dyDescent="0.2">
      <c r="A133" s="86"/>
      <c r="B133" s="98"/>
      <c r="C133" s="93"/>
      <c r="D133" s="43"/>
    </row>
    <row r="134" spans="1:6" ht="114.75" x14ac:dyDescent="0.2">
      <c r="A134" s="86" t="s">
        <v>329</v>
      </c>
      <c r="B134" s="27" t="s">
        <v>323</v>
      </c>
    </row>
    <row r="135" spans="1:6" ht="15" customHeight="1" x14ac:dyDescent="0.2">
      <c r="A135" s="86"/>
      <c r="B135" s="99" t="s">
        <v>40</v>
      </c>
      <c r="C135" s="91" t="s">
        <v>2</v>
      </c>
      <c r="D135" s="42">
        <v>2</v>
      </c>
      <c r="E135" s="140">
        <v>0</v>
      </c>
      <c r="F135" s="92">
        <f>D135*E135</f>
        <v>0</v>
      </c>
    </row>
    <row r="136" spans="1:6" x14ac:dyDescent="0.2">
      <c r="A136" s="93"/>
      <c r="B136" s="94"/>
      <c r="D136" s="89"/>
      <c r="F136" s="40"/>
    </row>
    <row r="137" spans="1:6" ht="127.5" x14ac:dyDescent="0.2">
      <c r="A137" s="86" t="s">
        <v>330</v>
      </c>
      <c r="B137" s="145" t="s">
        <v>80</v>
      </c>
    </row>
    <row r="138" spans="1:6" x14ac:dyDescent="0.2">
      <c r="A138" s="86"/>
      <c r="B138" s="90" t="s">
        <v>81</v>
      </c>
      <c r="C138" s="91" t="s">
        <v>82</v>
      </c>
      <c r="D138" s="42">
        <v>150</v>
      </c>
      <c r="E138" s="140">
        <v>0</v>
      </c>
      <c r="F138" s="92">
        <f>D138*E138</f>
        <v>0</v>
      </c>
    </row>
    <row r="140" spans="1:6" ht="63.75" x14ac:dyDescent="0.2">
      <c r="A140" s="86" t="s">
        <v>331</v>
      </c>
      <c r="B140" s="87" t="s">
        <v>83</v>
      </c>
      <c r="C140" s="93"/>
    </row>
    <row r="141" spans="1:6" x14ac:dyDescent="0.2">
      <c r="A141" s="86"/>
      <c r="B141" s="90" t="s">
        <v>84</v>
      </c>
      <c r="C141" s="91" t="s">
        <v>78</v>
      </c>
      <c r="D141" s="41">
        <v>60</v>
      </c>
      <c r="E141" s="140">
        <v>0</v>
      </c>
      <c r="F141" s="92">
        <f>D141*E141</f>
        <v>0</v>
      </c>
    </row>
    <row r="142" spans="1:6" x14ac:dyDescent="0.2">
      <c r="A142" s="93"/>
      <c r="B142" s="98"/>
      <c r="C142" s="93"/>
    </row>
    <row r="143" spans="1:6" ht="114.75" x14ac:dyDescent="0.2">
      <c r="A143" s="86" t="s">
        <v>332</v>
      </c>
      <c r="B143" s="87" t="s">
        <v>85</v>
      </c>
      <c r="C143" s="93"/>
    </row>
    <row r="144" spans="1:6" x14ac:dyDescent="0.2">
      <c r="A144" s="86"/>
      <c r="B144" s="101" t="s">
        <v>86</v>
      </c>
      <c r="C144" s="102" t="s">
        <v>41</v>
      </c>
      <c r="D144" s="42">
        <v>1</v>
      </c>
      <c r="E144" s="140">
        <v>0</v>
      </c>
      <c r="F144" s="92">
        <f>D144*E144</f>
        <v>0</v>
      </c>
    </row>
    <row r="146" spans="1:7" ht="114.75" x14ac:dyDescent="0.2">
      <c r="A146" s="86" t="s">
        <v>333</v>
      </c>
      <c r="B146" s="87" t="s">
        <v>87</v>
      </c>
      <c r="C146" s="93"/>
    </row>
    <row r="147" spans="1:7" x14ac:dyDescent="0.2">
      <c r="A147" s="86"/>
      <c r="B147" s="90" t="s">
        <v>38</v>
      </c>
      <c r="C147" s="102" t="s">
        <v>39</v>
      </c>
      <c r="D147" s="41">
        <v>0.13</v>
      </c>
      <c r="E147" s="140">
        <v>0</v>
      </c>
      <c r="F147" s="92">
        <f>D147*E147</f>
        <v>0</v>
      </c>
    </row>
    <row r="148" spans="1:7" x14ac:dyDescent="0.2">
      <c r="A148" s="86"/>
      <c r="B148" s="103"/>
      <c r="C148" s="104"/>
      <c r="D148" s="89"/>
    </row>
    <row r="149" spans="1:7" s="80" customFormat="1" x14ac:dyDescent="0.2">
      <c r="A149" s="75">
        <v>2.1</v>
      </c>
      <c r="B149" s="76" t="s">
        <v>42</v>
      </c>
      <c r="D149" s="84"/>
      <c r="E149" s="105"/>
      <c r="F149" s="92">
        <f>SUM(F126:F147)</f>
        <v>0</v>
      </c>
    </row>
    <row r="150" spans="1:7" x14ac:dyDescent="0.2">
      <c r="A150" s="86"/>
      <c r="B150" s="103"/>
      <c r="C150" s="106"/>
      <c r="D150" s="89"/>
      <c r="G150" s="107"/>
    </row>
    <row r="151" spans="1:7" ht="25.5" x14ac:dyDescent="0.2">
      <c r="A151" s="75">
        <v>2.2000000000000002</v>
      </c>
      <c r="B151" s="76" t="s">
        <v>3</v>
      </c>
      <c r="C151" s="77" t="s">
        <v>322</v>
      </c>
      <c r="D151" s="78" t="s">
        <v>34</v>
      </c>
      <c r="E151" s="38" t="s">
        <v>35</v>
      </c>
      <c r="F151" s="79" t="s">
        <v>36</v>
      </c>
    </row>
    <row r="152" spans="1:7" x14ac:dyDescent="0.2">
      <c r="B152" s="82"/>
      <c r="C152" s="83"/>
      <c r="D152" s="84"/>
      <c r="E152" s="39"/>
      <c r="F152" s="85"/>
    </row>
    <row r="153" spans="1:7" ht="204" x14ac:dyDescent="0.2">
      <c r="A153" s="86" t="s">
        <v>334</v>
      </c>
      <c r="B153" s="108" t="s">
        <v>88</v>
      </c>
    </row>
    <row r="154" spans="1:7" x14ac:dyDescent="0.2">
      <c r="A154" s="86"/>
      <c r="B154" s="90" t="s">
        <v>89</v>
      </c>
      <c r="C154" s="91" t="s">
        <v>90</v>
      </c>
      <c r="D154" s="41">
        <v>530</v>
      </c>
      <c r="E154" s="140">
        <v>0</v>
      </c>
      <c r="F154" s="92">
        <f>D154*E154</f>
        <v>0</v>
      </c>
    </row>
    <row r="155" spans="1:7" x14ac:dyDescent="0.2">
      <c r="A155" s="88"/>
      <c r="B155" s="88"/>
      <c r="D155" s="88"/>
      <c r="E155" s="88"/>
      <c r="F155" s="88"/>
    </row>
    <row r="156" spans="1:7" ht="127.5" x14ac:dyDescent="0.2">
      <c r="A156" s="86" t="s">
        <v>335</v>
      </c>
      <c r="B156" s="87" t="s">
        <v>91</v>
      </c>
    </row>
    <row r="157" spans="1:7" x14ac:dyDescent="0.2">
      <c r="A157" s="86"/>
      <c r="B157" s="90" t="s">
        <v>89</v>
      </c>
      <c r="C157" s="91" t="s">
        <v>90</v>
      </c>
      <c r="D157" s="41">
        <v>20</v>
      </c>
      <c r="E157" s="140">
        <v>0</v>
      </c>
      <c r="F157" s="92">
        <f>D157*E157</f>
        <v>0</v>
      </c>
    </row>
    <row r="158" spans="1:7" x14ac:dyDescent="0.2">
      <c r="A158" s="88"/>
      <c r="B158" s="88"/>
      <c r="D158" s="88"/>
      <c r="E158" s="88"/>
      <c r="F158" s="88"/>
    </row>
    <row r="159" spans="1:7" ht="76.5" x14ac:dyDescent="0.2">
      <c r="A159" s="86" t="s">
        <v>336</v>
      </c>
      <c r="B159" s="87" t="s">
        <v>92</v>
      </c>
    </row>
    <row r="160" spans="1:7" x14ac:dyDescent="0.2">
      <c r="A160" s="86"/>
      <c r="B160" s="90" t="s">
        <v>77</v>
      </c>
      <c r="C160" s="91" t="s">
        <v>78</v>
      </c>
      <c r="D160" s="41">
        <v>1300</v>
      </c>
      <c r="E160" s="140">
        <v>0</v>
      </c>
      <c r="F160" s="92">
        <f>D160*E160</f>
        <v>0</v>
      </c>
    </row>
    <row r="161" spans="1:6" x14ac:dyDescent="0.2">
      <c r="A161" s="88"/>
      <c r="B161" s="88"/>
      <c r="D161" s="88"/>
      <c r="E161" s="88"/>
      <c r="F161" s="88"/>
    </row>
    <row r="162" spans="1:6" ht="114.75" x14ac:dyDescent="0.2">
      <c r="A162" s="86" t="s">
        <v>337</v>
      </c>
      <c r="B162" s="87" t="s">
        <v>93</v>
      </c>
      <c r="D162" s="44"/>
      <c r="E162" s="109"/>
      <c r="F162" s="109"/>
    </row>
    <row r="163" spans="1:6" x14ac:dyDescent="0.2">
      <c r="A163" s="86"/>
      <c r="B163" s="90" t="s">
        <v>89</v>
      </c>
      <c r="C163" s="91" t="s">
        <v>90</v>
      </c>
      <c r="D163" s="41">
        <v>7</v>
      </c>
      <c r="E163" s="140">
        <v>0</v>
      </c>
      <c r="F163" s="92">
        <f>D163*E163</f>
        <v>0</v>
      </c>
    </row>
    <row r="164" spans="1:6" x14ac:dyDescent="0.2">
      <c r="A164" s="86"/>
      <c r="B164" s="98"/>
      <c r="C164" s="93"/>
    </row>
    <row r="165" spans="1:6" x14ac:dyDescent="0.2">
      <c r="A165" s="75">
        <v>2.2000000000000002</v>
      </c>
      <c r="B165" s="76" t="s">
        <v>43</v>
      </c>
      <c r="C165" s="80"/>
      <c r="D165" s="84"/>
      <c r="E165" s="105"/>
      <c r="F165" s="92">
        <f>SUM(F153:F164)</f>
        <v>0</v>
      </c>
    </row>
    <row r="166" spans="1:6" x14ac:dyDescent="0.2">
      <c r="B166" s="110"/>
    </row>
    <row r="167" spans="1:6" ht="25.5" x14ac:dyDescent="0.2">
      <c r="A167" s="75">
        <v>2.2999999999999998</v>
      </c>
      <c r="B167" s="76" t="s">
        <v>44</v>
      </c>
      <c r="C167" s="77" t="s">
        <v>322</v>
      </c>
      <c r="D167" s="78" t="s">
        <v>34</v>
      </c>
      <c r="E167" s="38" t="s">
        <v>35</v>
      </c>
      <c r="F167" s="79" t="s">
        <v>45</v>
      </c>
    </row>
    <row r="168" spans="1:6" x14ac:dyDescent="0.2">
      <c r="B168" s="82"/>
      <c r="C168" s="80"/>
      <c r="D168" s="84"/>
      <c r="E168" s="39"/>
      <c r="F168" s="85"/>
    </row>
    <row r="169" spans="1:6" ht="140.25" x14ac:dyDescent="0.2">
      <c r="A169" s="86" t="s">
        <v>338</v>
      </c>
      <c r="B169" s="87" t="s">
        <v>94</v>
      </c>
    </row>
    <row r="170" spans="1:6" x14ac:dyDescent="0.2">
      <c r="B170" s="90" t="s">
        <v>46</v>
      </c>
      <c r="C170" s="91" t="s">
        <v>47</v>
      </c>
      <c r="D170" s="41">
        <v>220</v>
      </c>
      <c r="E170" s="140">
        <v>0</v>
      </c>
      <c r="F170" s="92">
        <f>D170*E170</f>
        <v>0</v>
      </c>
    </row>
    <row r="172" spans="1:6" ht="153" x14ac:dyDescent="0.2">
      <c r="A172" s="86" t="s">
        <v>339</v>
      </c>
      <c r="B172" s="87" t="s">
        <v>125</v>
      </c>
    </row>
    <row r="173" spans="1:6" x14ac:dyDescent="0.2">
      <c r="A173" s="86"/>
      <c r="B173" s="90" t="s">
        <v>46</v>
      </c>
      <c r="C173" s="91" t="s">
        <v>47</v>
      </c>
      <c r="D173" s="41">
        <v>225</v>
      </c>
      <c r="E173" s="140">
        <v>0</v>
      </c>
      <c r="F173" s="92">
        <f>D173*E173</f>
        <v>0</v>
      </c>
    </row>
    <row r="174" spans="1:6" x14ac:dyDescent="0.2">
      <c r="A174" s="88"/>
      <c r="B174" s="88"/>
      <c r="D174" s="88"/>
      <c r="E174" s="88"/>
      <c r="F174" s="88"/>
    </row>
    <row r="175" spans="1:6" ht="114.75" x14ac:dyDescent="0.2">
      <c r="A175" s="86" t="s">
        <v>340</v>
      </c>
      <c r="B175" s="116" t="s">
        <v>126</v>
      </c>
    </row>
    <row r="176" spans="1:6" x14ac:dyDescent="0.2">
      <c r="A176" s="86"/>
      <c r="B176" s="99" t="s">
        <v>127</v>
      </c>
      <c r="C176" s="91" t="s">
        <v>2</v>
      </c>
      <c r="D176" s="42">
        <v>2</v>
      </c>
      <c r="E176" s="140">
        <v>0</v>
      </c>
      <c r="F176" s="92">
        <f>D176*E176</f>
        <v>0</v>
      </c>
    </row>
    <row r="177" spans="1:6" x14ac:dyDescent="0.2">
      <c r="A177" s="88"/>
      <c r="B177" s="88"/>
      <c r="D177" s="88"/>
      <c r="E177" s="88"/>
      <c r="F177" s="88"/>
    </row>
    <row r="178" spans="1:6" s="80" customFormat="1" x14ac:dyDescent="0.2">
      <c r="A178" s="75">
        <v>2.2999999999999998</v>
      </c>
      <c r="B178" s="76" t="s">
        <v>48</v>
      </c>
      <c r="D178" s="84"/>
      <c r="E178" s="105"/>
      <c r="F178" s="92">
        <f>SUM(F170:F177)</f>
        <v>0</v>
      </c>
    </row>
    <row r="179" spans="1:6" s="80" customFormat="1" x14ac:dyDescent="0.2">
      <c r="A179" s="81"/>
      <c r="B179" s="82"/>
      <c r="D179" s="84"/>
      <c r="E179" s="105"/>
      <c r="F179" s="89"/>
    </row>
    <row r="180" spans="1:6" ht="25.5" x14ac:dyDescent="0.2">
      <c r="A180" s="75">
        <v>2.4</v>
      </c>
      <c r="B180" s="76" t="s">
        <v>49</v>
      </c>
      <c r="C180" s="77" t="s">
        <v>322</v>
      </c>
      <c r="D180" s="78" t="s">
        <v>34</v>
      </c>
      <c r="E180" s="38" t="s">
        <v>35</v>
      </c>
      <c r="F180" s="79" t="s">
        <v>45</v>
      </c>
    </row>
    <row r="181" spans="1:6" x14ac:dyDescent="0.2">
      <c r="B181" s="82"/>
      <c r="C181" s="80"/>
      <c r="D181" s="84"/>
      <c r="E181" s="105"/>
    </row>
    <row r="182" spans="1:6" s="80" customFormat="1" ht="153" x14ac:dyDescent="0.2">
      <c r="A182" s="81" t="s">
        <v>341</v>
      </c>
      <c r="B182" s="87" t="s">
        <v>324</v>
      </c>
      <c r="C182" s="88"/>
      <c r="D182" s="40"/>
      <c r="E182" s="40"/>
      <c r="F182" s="89"/>
    </row>
    <row r="183" spans="1:6" x14ac:dyDescent="0.2">
      <c r="B183" s="90" t="s">
        <v>89</v>
      </c>
      <c r="C183" s="91" t="s">
        <v>90</v>
      </c>
      <c r="D183" s="41">
        <v>333</v>
      </c>
      <c r="E183" s="140">
        <v>0</v>
      </c>
      <c r="F183" s="92">
        <f>D183*E183</f>
        <v>0</v>
      </c>
    </row>
    <row r="184" spans="1:6" x14ac:dyDescent="0.2">
      <c r="A184" s="115"/>
      <c r="B184" s="115"/>
      <c r="C184" s="115"/>
      <c r="D184" s="115"/>
      <c r="E184" s="115"/>
      <c r="F184" s="115"/>
    </row>
    <row r="185" spans="1:6" ht="140.25" x14ac:dyDescent="0.2">
      <c r="A185" s="81" t="s">
        <v>342</v>
      </c>
      <c r="B185" s="117" t="s">
        <v>123</v>
      </c>
    </row>
    <row r="186" spans="1:6" x14ac:dyDescent="0.2">
      <c r="B186" s="90" t="s">
        <v>95</v>
      </c>
      <c r="C186" s="91" t="s">
        <v>78</v>
      </c>
      <c r="D186" s="41">
        <v>640</v>
      </c>
      <c r="E186" s="140">
        <v>0</v>
      </c>
      <c r="F186" s="92">
        <f>D186*E186</f>
        <v>0</v>
      </c>
    </row>
    <row r="188" spans="1:6" x14ac:dyDescent="0.2">
      <c r="A188" s="75">
        <v>2.4</v>
      </c>
      <c r="B188" s="76" t="s">
        <v>50</v>
      </c>
      <c r="C188" s="80"/>
      <c r="D188" s="84"/>
      <c r="E188" s="105"/>
      <c r="F188" s="92">
        <f>SUM(F183:F187)</f>
        <v>0</v>
      </c>
    </row>
    <row r="190" spans="1:6" ht="25.5" x14ac:dyDescent="0.2">
      <c r="A190" s="75">
        <v>2.5</v>
      </c>
      <c r="B190" s="76" t="s">
        <v>51</v>
      </c>
      <c r="C190" s="77" t="s">
        <v>322</v>
      </c>
      <c r="D190" s="78" t="s">
        <v>34</v>
      </c>
      <c r="E190" s="38" t="s">
        <v>35</v>
      </c>
      <c r="F190" s="79" t="s">
        <v>45</v>
      </c>
    </row>
    <row r="192" spans="1:6" ht="165.75" x14ac:dyDescent="0.2">
      <c r="A192" s="86" t="s">
        <v>343</v>
      </c>
      <c r="B192" s="87" t="s">
        <v>122</v>
      </c>
    </row>
    <row r="193" spans="1:6" x14ac:dyDescent="0.2">
      <c r="B193" s="90" t="s">
        <v>95</v>
      </c>
      <c r="C193" s="91" t="s">
        <v>78</v>
      </c>
      <c r="D193" s="41">
        <v>640</v>
      </c>
      <c r="E193" s="140">
        <v>0</v>
      </c>
      <c r="F193" s="92">
        <f>D193*E193</f>
        <v>0</v>
      </c>
    </row>
    <row r="194" spans="1:6" x14ac:dyDescent="0.2">
      <c r="B194" s="98"/>
      <c r="C194" s="93"/>
    </row>
    <row r="195" spans="1:6" s="80" customFormat="1" ht="165.75" x14ac:dyDescent="0.2">
      <c r="A195" s="86" t="s">
        <v>344</v>
      </c>
      <c r="B195" s="118" t="s">
        <v>124</v>
      </c>
      <c r="C195" s="88"/>
      <c r="D195" s="40"/>
      <c r="E195" s="40"/>
      <c r="F195" s="89"/>
    </row>
    <row r="196" spans="1:6" s="80" customFormat="1" x14ac:dyDescent="0.2">
      <c r="A196" s="81"/>
      <c r="B196" s="90" t="s">
        <v>95</v>
      </c>
      <c r="C196" s="91" t="s">
        <v>78</v>
      </c>
      <c r="D196" s="41">
        <v>357</v>
      </c>
      <c r="E196" s="140">
        <v>0</v>
      </c>
      <c r="F196" s="92">
        <f>D196*E196</f>
        <v>0</v>
      </c>
    </row>
    <row r="197" spans="1:6" s="80" customFormat="1" x14ac:dyDescent="0.2">
      <c r="A197" s="81"/>
      <c r="B197" s="98"/>
      <c r="C197" s="93"/>
      <c r="D197" s="40"/>
      <c r="E197" s="40"/>
      <c r="F197" s="89"/>
    </row>
    <row r="198" spans="1:6" s="80" customFormat="1" ht="178.5" x14ac:dyDescent="0.2">
      <c r="A198" s="86" t="s">
        <v>345</v>
      </c>
      <c r="B198" s="118" t="s">
        <v>325</v>
      </c>
      <c r="C198" s="88"/>
      <c r="D198" s="40"/>
      <c r="E198" s="40"/>
      <c r="F198" s="89"/>
    </row>
    <row r="199" spans="1:6" s="80" customFormat="1" x14ac:dyDescent="0.2">
      <c r="A199" s="81"/>
      <c r="B199" s="90" t="s">
        <v>95</v>
      </c>
      <c r="C199" s="91" t="s">
        <v>78</v>
      </c>
      <c r="D199" s="41">
        <v>135</v>
      </c>
      <c r="E199" s="140">
        <v>0</v>
      </c>
      <c r="F199" s="92">
        <f>D199*E199</f>
        <v>0</v>
      </c>
    </row>
    <row r="200" spans="1:6" x14ac:dyDescent="0.2">
      <c r="B200" s="98"/>
      <c r="C200" s="93"/>
    </row>
    <row r="201" spans="1:6" x14ac:dyDescent="0.2">
      <c r="A201" s="75">
        <v>2.5</v>
      </c>
      <c r="B201" s="76" t="s">
        <v>52</v>
      </c>
      <c r="C201" s="80"/>
      <c r="D201" s="84"/>
      <c r="E201" s="105"/>
      <c r="F201" s="92">
        <f>SUM(F192:F199)</f>
        <v>0</v>
      </c>
    </row>
    <row r="203" spans="1:6" ht="25.5" x14ac:dyDescent="0.2">
      <c r="A203" s="75">
        <v>2.6</v>
      </c>
      <c r="B203" s="75" t="s">
        <v>53</v>
      </c>
      <c r="C203" s="77" t="s">
        <v>322</v>
      </c>
      <c r="D203" s="119" t="s">
        <v>34</v>
      </c>
      <c r="E203" s="45" t="s">
        <v>35</v>
      </c>
      <c r="F203" s="120" t="s">
        <v>45</v>
      </c>
    </row>
    <row r="204" spans="1:6" x14ac:dyDescent="0.2">
      <c r="B204" s="121"/>
      <c r="D204" s="46"/>
      <c r="E204" s="46"/>
      <c r="F204" s="122"/>
    </row>
    <row r="205" spans="1:6" ht="114.75" x14ac:dyDescent="0.2">
      <c r="A205" s="81" t="s">
        <v>346</v>
      </c>
      <c r="B205" s="123" t="s">
        <v>96</v>
      </c>
      <c r="D205" s="46"/>
      <c r="E205" s="46"/>
      <c r="F205" s="122"/>
    </row>
    <row r="206" spans="1:6" x14ac:dyDescent="0.2">
      <c r="B206" s="124" t="s">
        <v>40</v>
      </c>
      <c r="C206" s="91" t="s">
        <v>2</v>
      </c>
      <c r="D206" s="47">
        <v>1</v>
      </c>
      <c r="E206" s="141">
        <v>0</v>
      </c>
      <c r="F206" s="92">
        <f>D206*E206</f>
        <v>0</v>
      </c>
    </row>
    <row r="207" spans="1:6" x14ac:dyDescent="0.2">
      <c r="B207" s="121"/>
      <c r="D207" s="46"/>
      <c r="E207" s="46"/>
      <c r="F207" s="122"/>
    </row>
    <row r="208" spans="1:6" ht="140.25" x14ac:dyDescent="0.2">
      <c r="A208" s="81" t="s">
        <v>347</v>
      </c>
      <c r="B208" s="123" t="s">
        <v>97</v>
      </c>
      <c r="D208" s="46"/>
      <c r="E208" s="46"/>
      <c r="F208" s="122"/>
    </row>
    <row r="209" spans="1:6" x14ac:dyDescent="0.2">
      <c r="B209" s="124" t="s">
        <v>54</v>
      </c>
      <c r="C209" s="91" t="s">
        <v>2</v>
      </c>
      <c r="D209" s="47">
        <v>1</v>
      </c>
      <c r="E209" s="141">
        <v>0</v>
      </c>
      <c r="F209" s="92">
        <f>D209*E209</f>
        <v>0</v>
      </c>
    </row>
    <row r="210" spans="1:6" x14ac:dyDescent="0.2">
      <c r="B210" s="125"/>
      <c r="C210" s="93"/>
      <c r="D210" s="46"/>
      <c r="E210" s="46"/>
    </row>
    <row r="211" spans="1:6" ht="178.5" x14ac:dyDescent="0.2">
      <c r="A211" s="81" t="s">
        <v>348</v>
      </c>
      <c r="B211" s="95" t="s">
        <v>98</v>
      </c>
      <c r="D211" s="46"/>
      <c r="E211" s="46"/>
      <c r="F211" s="122"/>
    </row>
    <row r="212" spans="1:6" x14ac:dyDescent="0.2">
      <c r="B212" s="126" t="s">
        <v>40</v>
      </c>
      <c r="C212" s="97" t="s">
        <v>2</v>
      </c>
      <c r="D212" s="47">
        <v>1</v>
      </c>
      <c r="E212" s="141">
        <v>0</v>
      </c>
      <c r="F212" s="92">
        <f>D212*E212</f>
        <v>0</v>
      </c>
    </row>
    <row r="213" spans="1:6" x14ac:dyDescent="0.2">
      <c r="B213" s="125"/>
      <c r="C213" s="93"/>
      <c r="D213" s="49"/>
      <c r="E213" s="46"/>
    </row>
    <row r="214" spans="1:6" ht="178.5" x14ac:dyDescent="0.2">
      <c r="A214" s="81" t="s">
        <v>349</v>
      </c>
      <c r="B214" s="116" t="s">
        <v>99</v>
      </c>
      <c r="D214" s="46"/>
      <c r="E214" s="46"/>
      <c r="F214" s="122"/>
    </row>
    <row r="215" spans="1:6" x14ac:dyDescent="0.2">
      <c r="B215" s="127" t="s">
        <v>40</v>
      </c>
      <c r="C215" s="91" t="s">
        <v>2</v>
      </c>
      <c r="D215" s="47">
        <v>1</v>
      </c>
      <c r="E215" s="141">
        <v>0</v>
      </c>
      <c r="F215" s="92">
        <f>D215*E215</f>
        <v>0</v>
      </c>
    </row>
    <row r="216" spans="1:6" x14ac:dyDescent="0.2">
      <c r="B216" s="121"/>
      <c r="D216" s="46"/>
      <c r="E216" s="46"/>
      <c r="F216" s="122"/>
    </row>
    <row r="217" spans="1:6" ht="165.75" x14ac:dyDescent="0.2">
      <c r="A217" s="81" t="s">
        <v>350</v>
      </c>
      <c r="B217" s="123" t="s">
        <v>100</v>
      </c>
      <c r="D217" s="46"/>
      <c r="E217" s="46"/>
      <c r="F217" s="122"/>
    </row>
    <row r="218" spans="1:6" ht="25.5" x14ac:dyDescent="0.2">
      <c r="B218" s="123" t="s">
        <v>101</v>
      </c>
      <c r="D218" s="46"/>
      <c r="E218" s="46"/>
      <c r="F218" s="122"/>
    </row>
    <row r="219" spans="1:6" x14ac:dyDescent="0.2">
      <c r="B219" s="124" t="s">
        <v>55</v>
      </c>
      <c r="C219" s="97" t="s">
        <v>47</v>
      </c>
      <c r="D219" s="48">
        <v>100</v>
      </c>
      <c r="E219" s="141">
        <v>0</v>
      </c>
      <c r="F219" s="92">
        <f>D219*E219</f>
        <v>0</v>
      </c>
    </row>
    <row r="220" spans="1:6" x14ac:dyDescent="0.2">
      <c r="B220" s="121"/>
      <c r="D220" s="46"/>
      <c r="E220" s="46"/>
      <c r="F220" s="122"/>
    </row>
    <row r="221" spans="1:6" ht="127.5" x14ac:dyDescent="0.2">
      <c r="A221" s="86" t="s">
        <v>351</v>
      </c>
      <c r="B221" s="123" t="s">
        <v>102</v>
      </c>
      <c r="D221" s="46"/>
      <c r="E221" s="46"/>
      <c r="F221" s="122"/>
    </row>
    <row r="222" spans="1:6" ht="25.5" x14ac:dyDescent="0.2">
      <c r="B222" s="123" t="s">
        <v>103</v>
      </c>
      <c r="D222" s="46"/>
      <c r="E222" s="46"/>
      <c r="F222" s="122"/>
    </row>
    <row r="223" spans="1:6" x14ac:dyDescent="0.2">
      <c r="B223" s="124" t="s">
        <v>56</v>
      </c>
      <c r="C223" s="97" t="s">
        <v>47</v>
      </c>
      <c r="D223" s="48">
        <v>3</v>
      </c>
      <c r="E223" s="141">
        <v>0</v>
      </c>
      <c r="F223" s="92">
        <f>D223*E223</f>
        <v>0</v>
      </c>
    </row>
    <row r="224" spans="1:6" x14ac:dyDescent="0.2">
      <c r="B224" s="121"/>
      <c r="D224" s="46"/>
      <c r="E224" s="46"/>
      <c r="F224" s="122"/>
    </row>
    <row r="225" spans="1:6" ht="102" x14ac:dyDescent="0.2">
      <c r="A225" s="81" t="s">
        <v>352</v>
      </c>
      <c r="B225" s="128" t="s">
        <v>104</v>
      </c>
      <c r="D225" s="46"/>
      <c r="E225" s="46"/>
      <c r="F225" s="122"/>
    </row>
    <row r="226" spans="1:6" x14ac:dyDescent="0.2">
      <c r="B226" s="126" t="s">
        <v>57</v>
      </c>
      <c r="C226" s="97" t="s">
        <v>78</v>
      </c>
      <c r="D226" s="48">
        <v>20</v>
      </c>
      <c r="E226" s="141">
        <v>0</v>
      </c>
      <c r="F226" s="92">
        <f>D226*E226</f>
        <v>0</v>
      </c>
    </row>
    <row r="227" spans="1:6" x14ac:dyDescent="0.2">
      <c r="B227" s="125"/>
      <c r="C227" s="93"/>
      <c r="D227" s="46"/>
      <c r="E227" s="46"/>
    </row>
    <row r="228" spans="1:6" ht="153" x14ac:dyDescent="0.2">
      <c r="A228" s="81" t="s">
        <v>353</v>
      </c>
      <c r="B228" s="50" t="s">
        <v>105</v>
      </c>
      <c r="D228" s="46"/>
      <c r="E228" s="46"/>
      <c r="F228" s="122"/>
    </row>
    <row r="229" spans="1:6" x14ac:dyDescent="0.2">
      <c r="B229" s="127" t="s">
        <v>57</v>
      </c>
      <c r="C229" s="91" t="s">
        <v>106</v>
      </c>
      <c r="D229" s="48">
        <v>1</v>
      </c>
      <c r="E229" s="141">
        <v>0</v>
      </c>
      <c r="F229" s="92">
        <f>D229*E229</f>
        <v>0</v>
      </c>
    </row>
    <row r="230" spans="1:6" x14ac:dyDescent="0.2">
      <c r="B230" s="121"/>
      <c r="D230" s="46"/>
      <c r="E230" s="46"/>
      <c r="F230" s="122"/>
    </row>
    <row r="231" spans="1:6" x14ac:dyDescent="0.2">
      <c r="A231" s="75">
        <v>2.6</v>
      </c>
      <c r="B231" s="75" t="s">
        <v>58</v>
      </c>
      <c r="C231" s="80"/>
      <c r="D231" s="129"/>
      <c r="E231" s="130"/>
      <c r="F231" s="92">
        <f>SUM(F206:F230)</f>
        <v>0</v>
      </c>
    </row>
    <row r="232" spans="1:6" x14ac:dyDescent="0.2">
      <c r="A232" s="75"/>
      <c r="B232" s="75"/>
      <c r="C232" s="80"/>
      <c r="D232" s="129"/>
      <c r="E232" s="130"/>
      <c r="F232" s="92"/>
    </row>
    <row r="233" spans="1:6" x14ac:dyDescent="0.2">
      <c r="B233" s="75"/>
      <c r="C233" s="80"/>
      <c r="D233" s="129"/>
      <c r="E233" s="130"/>
    </row>
    <row r="234" spans="1:6" ht="38.25" x14ac:dyDescent="0.2">
      <c r="A234" s="81">
        <v>2</v>
      </c>
      <c r="B234" s="87" t="s">
        <v>569</v>
      </c>
      <c r="C234" s="77"/>
      <c r="D234" s="77"/>
      <c r="E234" s="334"/>
      <c r="F234" s="335" t="s">
        <v>45</v>
      </c>
    </row>
    <row r="235" spans="1:6" x14ac:dyDescent="0.2">
      <c r="B235" s="131"/>
      <c r="C235" s="83"/>
      <c r="D235" s="129"/>
      <c r="E235" s="11"/>
      <c r="F235" s="132"/>
    </row>
    <row r="236" spans="1:6" x14ac:dyDescent="0.2">
      <c r="A236" s="133">
        <v>2.1</v>
      </c>
      <c r="B236" s="133" t="s">
        <v>59</v>
      </c>
      <c r="C236" s="134"/>
      <c r="D236" s="51"/>
      <c r="E236" s="51"/>
      <c r="F236" s="135">
        <f>F149</f>
        <v>0</v>
      </c>
    </row>
    <row r="237" spans="1:6" x14ac:dyDescent="0.2">
      <c r="A237" s="133">
        <v>2.2000000000000002</v>
      </c>
      <c r="B237" s="133" t="s">
        <v>60</v>
      </c>
      <c r="C237" s="134"/>
      <c r="D237" s="51"/>
      <c r="E237" s="51"/>
      <c r="F237" s="135">
        <f>F165</f>
        <v>0</v>
      </c>
    </row>
    <row r="238" spans="1:6" x14ac:dyDescent="0.2">
      <c r="A238" s="133">
        <v>2.2999999999999998</v>
      </c>
      <c r="B238" s="133" t="s">
        <v>61</v>
      </c>
      <c r="C238" s="134"/>
      <c r="D238" s="51"/>
      <c r="E238" s="51"/>
      <c r="F238" s="135">
        <f>F178</f>
        <v>0</v>
      </c>
    </row>
    <row r="239" spans="1:6" x14ac:dyDescent="0.2">
      <c r="A239" s="133">
        <v>2.4</v>
      </c>
      <c r="B239" s="136" t="s">
        <v>62</v>
      </c>
      <c r="C239" s="134"/>
      <c r="D239" s="51"/>
      <c r="E239" s="51"/>
      <c r="F239" s="135">
        <f>F188</f>
        <v>0</v>
      </c>
    </row>
    <row r="240" spans="1:6" x14ac:dyDescent="0.2">
      <c r="A240" s="133">
        <v>2.5</v>
      </c>
      <c r="B240" s="136" t="s">
        <v>63</v>
      </c>
      <c r="C240" s="134"/>
      <c r="D240" s="51"/>
      <c r="E240" s="51"/>
      <c r="F240" s="135">
        <f>F201</f>
        <v>0</v>
      </c>
    </row>
    <row r="241" spans="1:6" x14ac:dyDescent="0.2">
      <c r="A241" s="133">
        <v>2.6</v>
      </c>
      <c r="B241" s="136" t="s">
        <v>64</v>
      </c>
      <c r="C241" s="134"/>
      <c r="D241" s="51"/>
      <c r="E241" s="51"/>
      <c r="F241" s="333">
        <f>F231</f>
        <v>0</v>
      </c>
    </row>
    <row r="242" spans="1:6" x14ac:dyDescent="0.2">
      <c r="A242" s="133"/>
      <c r="B242" s="137"/>
      <c r="C242" s="134"/>
      <c r="D242" s="51"/>
      <c r="E242" s="51"/>
      <c r="F242" s="138"/>
    </row>
    <row r="243" spans="1:6" x14ac:dyDescent="0.2">
      <c r="A243" s="133">
        <v>2</v>
      </c>
      <c r="B243" s="123" t="s">
        <v>65</v>
      </c>
      <c r="C243" s="134"/>
      <c r="D243" s="51"/>
      <c r="E243" s="51"/>
      <c r="F243" s="135">
        <f>SUM(F236:F241)</f>
        <v>0</v>
      </c>
    </row>
  </sheetData>
  <sheetProtection password="EE41" sheet="1" objects="1" scenarios="1" selectLockedCells="1"/>
  <pageMargins left="0.98402777777777795" right="0.196527777777778" top="0.59027777777777801" bottom="0.59027777777777801" header="0.51180555555555596" footer="0.51180555555555596"/>
  <pageSetup paperSize="9" scale="94" firstPageNumber="0" orientation="portrait" horizontalDpi="300" verticalDpi="300" r:id="rId1"/>
  <headerFooter alignWithMargins="0"/>
  <rowBreaks count="14" manualBreakCount="14">
    <brk id="19" max="5" man="1"/>
    <brk id="38" max="5" man="1"/>
    <brk id="59" max="5" man="1"/>
    <brk id="78" max="5" man="1"/>
    <brk id="93" max="5" man="1"/>
    <brk id="108" max="16383" man="1"/>
    <brk id="120" max="5" man="1"/>
    <brk id="150" max="5" man="1"/>
    <brk id="166" max="5" man="1"/>
    <brk id="178" max="5" man="1"/>
    <brk id="188" max="5" man="1"/>
    <brk id="202" max="5" man="1"/>
    <brk id="213" max="5" man="1"/>
    <brk id="2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4"/>
  <sheetViews>
    <sheetView showZeros="0" zoomScaleNormal="100" zoomScaleSheetLayoutView="100" workbookViewId="0">
      <selection activeCell="E10" sqref="E10"/>
    </sheetView>
  </sheetViews>
  <sheetFormatPr defaultRowHeight="15" x14ac:dyDescent="0.25"/>
  <cols>
    <col min="1" max="1" width="7.85546875" style="68" customWidth="1"/>
    <col min="2" max="2" width="40.7109375" style="69" customWidth="1"/>
    <col min="3" max="3" width="8.28515625" style="70" customWidth="1"/>
    <col min="4" max="4" width="8.7109375" style="71" customWidth="1"/>
    <col min="5" max="6" width="11.7109375" style="71" customWidth="1"/>
    <col min="7" max="16384" width="9.140625" style="54"/>
  </cols>
  <sheetData>
    <row r="2" spans="1:6" ht="41.25" customHeight="1" x14ac:dyDescent="0.25">
      <c r="A2" s="62" t="s">
        <v>230</v>
      </c>
      <c r="B2" s="336" t="s">
        <v>571</v>
      </c>
      <c r="C2" s="337"/>
      <c r="D2" s="337"/>
      <c r="E2" s="337"/>
      <c r="F2" s="63"/>
    </row>
    <row r="3" spans="1:6" ht="14.25" customHeight="1" x14ac:dyDescent="0.25"/>
    <row r="5" spans="1:6" x14ac:dyDescent="0.25">
      <c r="A5" s="62" t="s">
        <v>128</v>
      </c>
      <c r="B5" s="336" t="s">
        <v>263</v>
      </c>
      <c r="C5" s="337"/>
      <c r="D5" s="337"/>
      <c r="E5" s="337"/>
      <c r="F5" s="63"/>
    </row>
    <row r="6" spans="1:6" ht="25.5" x14ac:dyDescent="0.25">
      <c r="C6" s="26" t="s">
        <v>289</v>
      </c>
      <c r="D6" s="74" t="s">
        <v>34</v>
      </c>
      <c r="E6" s="72" t="s">
        <v>35</v>
      </c>
      <c r="F6" s="73" t="s">
        <v>45</v>
      </c>
    </row>
    <row r="7" spans="1:6" x14ac:dyDescent="0.25">
      <c r="A7" s="62" t="s">
        <v>354</v>
      </c>
      <c r="B7" s="336" t="s">
        <v>0</v>
      </c>
      <c r="C7" s="337"/>
      <c r="D7" s="337"/>
      <c r="E7" s="337"/>
      <c r="F7" s="63"/>
    </row>
    <row r="9" spans="1:6" ht="285" x14ac:dyDescent="0.25">
      <c r="A9" s="64" t="s">
        <v>355</v>
      </c>
      <c r="B9" s="65" t="s">
        <v>243</v>
      </c>
      <c r="C9" s="66"/>
      <c r="D9" s="67"/>
      <c r="E9" s="67"/>
      <c r="F9" s="67"/>
    </row>
    <row r="10" spans="1:6" x14ac:dyDescent="0.25">
      <c r="A10" s="64" t="s">
        <v>235</v>
      </c>
      <c r="B10" s="65" t="s">
        <v>244</v>
      </c>
      <c r="C10" s="66" t="s">
        <v>237</v>
      </c>
      <c r="D10" s="67">
        <v>138</v>
      </c>
      <c r="E10" s="142">
        <v>0</v>
      </c>
      <c r="F10" s="67">
        <f t="shared" ref="F10:F12" si="0">D10*E10</f>
        <v>0</v>
      </c>
    </row>
    <row r="11" spans="1:6" x14ac:dyDescent="0.25">
      <c r="A11" s="64"/>
      <c r="B11" s="65"/>
      <c r="C11" s="66"/>
      <c r="D11" s="67"/>
      <c r="E11" s="67"/>
      <c r="F11" s="67"/>
    </row>
    <row r="12" spans="1:6" x14ac:dyDescent="0.25">
      <c r="A12" s="64" t="s">
        <v>235</v>
      </c>
      <c r="B12" s="65" t="s">
        <v>264</v>
      </c>
      <c r="C12" s="66" t="s">
        <v>237</v>
      </c>
      <c r="D12" s="67">
        <v>58</v>
      </c>
      <c r="E12" s="142">
        <v>0</v>
      </c>
      <c r="F12" s="67">
        <f t="shared" si="0"/>
        <v>0</v>
      </c>
    </row>
    <row r="14" spans="1:6" x14ac:dyDescent="0.25">
      <c r="A14" s="62" t="s">
        <v>354</v>
      </c>
      <c r="B14" s="336" t="s">
        <v>229</v>
      </c>
      <c r="C14" s="337"/>
      <c r="D14" s="337"/>
      <c r="E14" s="337"/>
      <c r="F14" s="63">
        <f>SUM(F10:F13)</f>
        <v>0</v>
      </c>
    </row>
    <row r="16" spans="1:6" x14ac:dyDescent="0.25">
      <c r="A16" s="62" t="s">
        <v>356</v>
      </c>
      <c r="B16" s="336" t="s">
        <v>3</v>
      </c>
      <c r="C16" s="337"/>
      <c r="D16" s="337"/>
      <c r="E16" s="337"/>
      <c r="F16" s="63"/>
    </row>
    <row r="18" spans="1:6" ht="330" x14ac:dyDescent="0.25">
      <c r="A18" s="64" t="s">
        <v>357</v>
      </c>
      <c r="B18" s="65" t="s">
        <v>245</v>
      </c>
      <c r="C18" s="66"/>
      <c r="D18" s="67"/>
      <c r="E18" s="67"/>
      <c r="F18" s="67"/>
    </row>
    <row r="19" spans="1:6" x14ac:dyDescent="0.25">
      <c r="A19" s="64"/>
      <c r="B19" s="65"/>
      <c r="C19" s="66"/>
      <c r="D19" s="67"/>
      <c r="E19" s="67"/>
      <c r="F19" s="67"/>
    </row>
    <row r="20" spans="1:6" x14ac:dyDescent="0.25">
      <c r="A20" s="64" t="s">
        <v>235</v>
      </c>
      <c r="B20" s="65" t="s">
        <v>246</v>
      </c>
      <c r="C20" s="66" t="s">
        <v>1</v>
      </c>
      <c r="D20" s="67">
        <v>401</v>
      </c>
      <c r="E20" s="142">
        <v>0</v>
      </c>
      <c r="F20" s="67">
        <f t="shared" ref="F20:F56" si="1">D20*E20</f>
        <v>0</v>
      </c>
    </row>
    <row r="21" spans="1:6" x14ac:dyDescent="0.25">
      <c r="A21" s="64"/>
      <c r="B21" s="65"/>
      <c r="C21" s="66"/>
      <c r="D21" s="67"/>
      <c r="E21" s="67"/>
      <c r="F21" s="67"/>
    </row>
    <row r="22" spans="1:6" ht="225" x14ac:dyDescent="0.25">
      <c r="A22" s="64" t="s">
        <v>358</v>
      </c>
      <c r="B22" s="65" t="s">
        <v>247</v>
      </c>
      <c r="C22" s="66" t="s">
        <v>1</v>
      </c>
      <c r="D22" s="67">
        <v>10</v>
      </c>
      <c r="E22" s="142">
        <v>0</v>
      </c>
      <c r="F22" s="67">
        <f t="shared" si="1"/>
        <v>0</v>
      </c>
    </row>
    <row r="23" spans="1:6" x14ac:dyDescent="0.25">
      <c r="A23" s="64"/>
      <c r="B23" s="65"/>
      <c r="C23" s="66"/>
      <c r="D23" s="67"/>
      <c r="E23" s="67"/>
      <c r="F23" s="67"/>
    </row>
    <row r="24" spans="1:6" ht="45" x14ac:dyDescent="0.25">
      <c r="A24" s="64" t="s">
        <v>359</v>
      </c>
      <c r="B24" s="65" t="s">
        <v>265</v>
      </c>
      <c r="C24" s="66"/>
      <c r="D24" s="67"/>
      <c r="E24" s="67"/>
      <c r="F24" s="67"/>
    </row>
    <row r="25" spans="1:6" x14ac:dyDescent="0.25">
      <c r="A25" s="64"/>
      <c r="B25" s="65"/>
      <c r="C25" s="66"/>
      <c r="D25" s="67"/>
      <c r="E25" s="67"/>
      <c r="F25" s="67"/>
    </row>
    <row r="26" spans="1:6" x14ac:dyDescent="0.25">
      <c r="A26" s="64" t="s">
        <v>235</v>
      </c>
      <c r="B26" s="65" t="s">
        <v>266</v>
      </c>
      <c r="C26" s="66" t="s">
        <v>1</v>
      </c>
      <c r="D26" s="67">
        <v>41.76</v>
      </c>
      <c r="E26" s="142">
        <v>0</v>
      </c>
      <c r="F26" s="67">
        <f t="shared" si="1"/>
        <v>0</v>
      </c>
    </row>
    <row r="27" spans="1:6" x14ac:dyDescent="0.25">
      <c r="A27" s="64"/>
      <c r="B27" s="65"/>
      <c r="C27" s="66"/>
      <c r="D27" s="67"/>
      <c r="E27" s="67"/>
      <c r="F27" s="67"/>
    </row>
    <row r="28" spans="1:6" ht="90" x14ac:dyDescent="0.25">
      <c r="A28" s="64" t="s">
        <v>360</v>
      </c>
      <c r="B28" s="65" t="s">
        <v>267</v>
      </c>
      <c r="C28" s="66" t="s">
        <v>1</v>
      </c>
      <c r="D28" s="67">
        <v>7.94</v>
      </c>
      <c r="E28" s="142">
        <v>0</v>
      </c>
      <c r="F28" s="67">
        <f t="shared" si="1"/>
        <v>0</v>
      </c>
    </row>
    <row r="29" spans="1:6" x14ac:dyDescent="0.25">
      <c r="A29" s="64"/>
      <c r="B29" s="65"/>
      <c r="C29" s="66"/>
      <c r="D29" s="67"/>
      <c r="E29" s="67"/>
      <c r="F29" s="67"/>
    </row>
    <row r="30" spans="1:6" ht="75" x14ac:dyDescent="0.25">
      <c r="A30" s="64" t="s">
        <v>361</v>
      </c>
      <c r="B30" s="65" t="s">
        <v>248</v>
      </c>
      <c r="C30" s="66"/>
      <c r="D30" s="67"/>
      <c r="E30" s="67"/>
      <c r="F30" s="67"/>
    </row>
    <row r="31" spans="1:6" x14ac:dyDescent="0.25">
      <c r="A31" s="64"/>
      <c r="B31" s="65"/>
      <c r="C31" s="66"/>
      <c r="D31" s="67"/>
      <c r="E31" s="67"/>
      <c r="F31" s="67"/>
    </row>
    <row r="32" spans="1:6" x14ac:dyDescent="0.25">
      <c r="A32" s="64" t="s">
        <v>235</v>
      </c>
      <c r="B32" s="65" t="s">
        <v>244</v>
      </c>
      <c r="C32" s="66" t="s">
        <v>231</v>
      </c>
      <c r="D32" s="67">
        <v>151.80000000000001</v>
      </c>
      <c r="E32" s="142">
        <v>0</v>
      </c>
      <c r="F32" s="67">
        <f t="shared" si="1"/>
        <v>0</v>
      </c>
    </row>
    <row r="33" spans="1:6" x14ac:dyDescent="0.25">
      <c r="A33" s="64"/>
      <c r="B33" s="65"/>
      <c r="C33" s="66"/>
      <c r="D33" s="67"/>
      <c r="E33" s="67"/>
      <c r="F33" s="67"/>
    </row>
    <row r="34" spans="1:6" x14ac:dyDescent="0.25">
      <c r="A34" s="64" t="s">
        <v>235</v>
      </c>
      <c r="B34" s="65" t="s">
        <v>268</v>
      </c>
      <c r="C34" s="66" t="s">
        <v>231</v>
      </c>
      <c r="D34" s="67">
        <v>43.8</v>
      </c>
      <c r="E34" s="142">
        <v>0</v>
      </c>
      <c r="F34" s="67">
        <f t="shared" si="1"/>
        <v>0</v>
      </c>
    </row>
    <row r="35" spans="1:6" x14ac:dyDescent="0.25">
      <c r="A35" s="64"/>
      <c r="B35" s="65"/>
      <c r="C35" s="66"/>
      <c r="D35" s="67"/>
      <c r="E35" s="67"/>
      <c r="F35" s="67"/>
    </row>
    <row r="36" spans="1:6" ht="150" x14ac:dyDescent="0.25">
      <c r="A36" s="64" t="s">
        <v>362</v>
      </c>
      <c r="B36" s="65" t="s">
        <v>269</v>
      </c>
      <c r="C36" s="66"/>
      <c r="D36" s="67"/>
      <c r="E36" s="67"/>
      <c r="F36" s="67"/>
    </row>
    <row r="37" spans="1:6" x14ac:dyDescent="0.25">
      <c r="A37" s="64"/>
      <c r="B37" s="65"/>
      <c r="C37" s="66"/>
      <c r="D37" s="67"/>
      <c r="E37" s="67"/>
      <c r="F37" s="67"/>
    </row>
    <row r="38" spans="1:6" x14ac:dyDescent="0.25">
      <c r="A38" s="64" t="s">
        <v>235</v>
      </c>
      <c r="B38" s="65" t="s">
        <v>244</v>
      </c>
      <c r="C38" s="66" t="s">
        <v>1</v>
      </c>
      <c r="D38" s="67">
        <v>34</v>
      </c>
      <c r="E38" s="142">
        <v>0</v>
      </c>
      <c r="F38" s="67">
        <f t="shared" si="1"/>
        <v>0</v>
      </c>
    </row>
    <row r="39" spans="1:6" x14ac:dyDescent="0.25">
      <c r="A39" s="64"/>
      <c r="B39" s="65"/>
      <c r="C39" s="66"/>
      <c r="D39" s="67"/>
      <c r="E39" s="67"/>
      <c r="F39" s="67"/>
    </row>
    <row r="40" spans="1:6" ht="150" x14ac:dyDescent="0.25">
      <c r="A40" s="64" t="s">
        <v>363</v>
      </c>
      <c r="B40" s="65" t="s">
        <v>270</v>
      </c>
      <c r="C40" s="66" t="s">
        <v>1</v>
      </c>
      <c r="D40" s="67">
        <v>3.48</v>
      </c>
      <c r="E40" s="142">
        <v>0</v>
      </c>
      <c r="F40" s="67">
        <f t="shared" si="1"/>
        <v>0</v>
      </c>
    </row>
    <row r="41" spans="1:6" x14ac:dyDescent="0.25">
      <c r="A41" s="64"/>
      <c r="B41" s="65"/>
      <c r="C41" s="66"/>
      <c r="D41" s="67"/>
      <c r="E41" s="67"/>
      <c r="F41" s="67"/>
    </row>
    <row r="42" spans="1:6" ht="90" x14ac:dyDescent="0.25">
      <c r="A42" s="64" t="s">
        <v>364</v>
      </c>
      <c r="B42" s="65" t="s">
        <v>249</v>
      </c>
      <c r="C42" s="66"/>
      <c r="D42" s="67"/>
      <c r="E42" s="67"/>
      <c r="F42" s="67"/>
    </row>
    <row r="43" spans="1:6" x14ac:dyDescent="0.25">
      <c r="A43" s="64"/>
      <c r="B43" s="65"/>
      <c r="C43" s="66"/>
      <c r="D43" s="67"/>
      <c r="E43" s="67"/>
      <c r="F43" s="67"/>
    </row>
    <row r="44" spans="1:6" x14ac:dyDescent="0.25">
      <c r="A44" s="64" t="s">
        <v>235</v>
      </c>
      <c r="B44" s="65" t="s">
        <v>244</v>
      </c>
      <c r="C44" s="66" t="s">
        <v>1</v>
      </c>
      <c r="D44" s="67">
        <v>109</v>
      </c>
      <c r="E44" s="142">
        <v>0</v>
      </c>
      <c r="F44" s="67">
        <f t="shared" si="1"/>
        <v>0</v>
      </c>
    </row>
    <row r="45" spans="1:6" x14ac:dyDescent="0.25">
      <c r="A45" s="64"/>
      <c r="B45" s="65"/>
      <c r="C45" s="66"/>
      <c r="D45" s="67"/>
      <c r="E45" s="67"/>
      <c r="F45" s="67"/>
    </row>
    <row r="46" spans="1:6" ht="75" x14ac:dyDescent="0.25">
      <c r="A46" s="64" t="s">
        <v>365</v>
      </c>
      <c r="B46" s="65" t="s">
        <v>250</v>
      </c>
      <c r="C46" s="66" t="s">
        <v>1</v>
      </c>
      <c r="D46" s="67">
        <v>15.12</v>
      </c>
      <c r="E46" s="142">
        <v>0</v>
      </c>
      <c r="F46" s="67">
        <f t="shared" si="1"/>
        <v>0</v>
      </c>
    </row>
    <row r="47" spans="1:6" x14ac:dyDescent="0.25">
      <c r="A47" s="64"/>
      <c r="B47" s="65"/>
      <c r="C47" s="66"/>
      <c r="D47" s="67"/>
      <c r="E47" s="67"/>
      <c r="F47" s="67"/>
    </row>
    <row r="48" spans="1:6" ht="105" x14ac:dyDescent="0.25">
      <c r="A48" s="64" t="s">
        <v>366</v>
      </c>
      <c r="B48" s="65" t="s">
        <v>251</v>
      </c>
      <c r="C48" s="66"/>
      <c r="D48" s="67"/>
      <c r="E48" s="67"/>
      <c r="F48" s="67"/>
    </row>
    <row r="49" spans="1:6" x14ac:dyDescent="0.25">
      <c r="A49" s="64"/>
      <c r="B49" s="65"/>
      <c r="C49" s="66"/>
      <c r="D49" s="67"/>
      <c r="E49" s="67"/>
      <c r="F49" s="67"/>
    </row>
    <row r="50" spans="1:6" x14ac:dyDescent="0.25">
      <c r="A50" s="64" t="s">
        <v>235</v>
      </c>
      <c r="B50" s="65" t="s">
        <v>244</v>
      </c>
      <c r="C50" s="66" t="s">
        <v>1</v>
      </c>
      <c r="D50" s="67">
        <v>235</v>
      </c>
      <c r="E50" s="142">
        <v>0</v>
      </c>
      <c r="F50" s="67">
        <f t="shared" si="1"/>
        <v>0</v>
      </c>
    </row>
    <row r="51" spans="1:6" x14ac:dyDescent="0.25">
      <c r="A51" s="64"/>
      <c r="B51" s="65"/>
      <c r="C51" s="66"/>
      <c r="D51" s="67"/>
      <c r="E51" s="67"/>
      <c r="F51" s="67"/>
    </row>
    <row r="52" spans="1:6" x14ac:dyDescent="0.25">
      <c r="A52" s="64" t="s">
        <v>235</v>
      </c>
      <c r="B52" s="65" t="s">
        <v>268</v>
      </c>
      <c r="C52" s="66" t="s">
        <v>1</v>
      </c>
      <c r="D52" s="67">
        <v>2.96</v>
      </c>
      <c r="E52" s="142">
        <v>0</v>
      </c>
      <c r="F52" s="67">
        <f t="shared" si="1"/>
        <v>0</v>
      </c>
    </row>
    <row r="53" spans="1:6" x14ac:dyDescent="0.25">
      <c r="A53" s="64"/>
      <c r="B53" s="65"/>
      <c r="C53" s="66"/>
      <c r="D53" s="67"/>
      <c r="E53" s="67"/>
      <c r="F53" s="67"/>
    </row>
    <row r="54" spans="1:6" ht="105" x14ac:dyDescent="0.25">
      <c r="A54" s="64" t="s">
        <v>367</v>
      </c>
      <c r="B54" s="65" t="s">
        <v>233</v>
      </c>
      <c r="C54" s="66" t="s">
        <v>1</v>
      </c>
      <c r="D54" s="67">
        <v>97.5</v>
      </c>
      <c r="E54" s="142">
        <v>0</v>
      </c>
      <c r="F54" s="67">
        <f t="shared" si="1"/>
        <v>0</v>
      </c>
    </row>
    <row r="55" spans="1:6" x14ac:dyDescent="0.25">
      <c r="A55" s="64"/>
      <c r="B55" s="65"/>
      <c r="C55" s="66"/>
      <c r="D55" s="67"/>
      <c r="E55" s="67"/>
      <c r="F55" s="67"/>
    </row>
    <row r="56" spans="1:6" ht="120" x14ac:dyDescent="0.25">
      <c r="A56" s="64" t="s">
        <v>368</v>
      </c>
      <c r="B56" s="65" t="s">
        <v>234</v>
      </c>
      <c r="C56" s="66" t="s">
        <v>1</v>
      </c>
      <c r="D56" s="67">
        <v>97.5</v>
      </c>
      <c r="E56" s="142">
        <v>0</v>
      </c>
      <c r="F56" s="67">
        <f t="shared" si="1"/>
        <v>0</v>
      </c>
    </row>
    <row r="58" spans="1:6" x14ac:dyDescent="0.25">
      <c r="A58" s="147" t="s">
        <v>356</v>
      </c>
      <c r="B58" s="336" t="s">
        <v>252</v>
      </c>
      <c r="C58" s="337"/>
      <c r="D58" s="337"/>
      <c r="E58" s="337"/>
      <c r="F58" s="63">
        <f>SUM(SUM(F20:F56))</f>
        <v>0</v>
      </c>
    </row>
    <row r="60" spans="1:6" x14ac:dyDescent="0.25">
      <c r="A60" s="62" t="s">
        <v>369</v>
      </c>
      <c r="B60" s="336" t="s">
        <v>253</v>
      </c>
      <c r="C60" s="337"/>
      <c r="D60" s="337"/>
      <c r="E60" s="337"/>
      <c r="F60" s="63"/>
    </row>
    <row r="62" spans="1:6" ht="60" x14ac:dyDescent="0.25">
      <c r="A62" s="148" t="s">
        <v>370</v>
      </c>
      <c r="B62" s="65" t="s">
        <v>271</v>
      </c>
      <c r="C62" s="66"/>
      <c r="D62" s="67"/>
      <c r="E62" s="67"/>
      <c r="F62" s="67"/>
    </row>
    <row r="63" spans="1:6" x14ac:dyDescent="0.25">
      <c r="A63" s="64"/>
      <c r="B63" s="65"/>
      <c r="C63" s="66"/>
      <c r="D63" s="67"/>
      <c r="E63" s="67"/>
      <c r="F63" s="67"/>
    </row>
    <row r="64" spans="1:6" x14ac:dyDescent="0.25">
      <c r="A64" s="64" t="s">
        <v>235</v>
      </c>
      <c r="B64" s="65" t="s">
        <v>268</v>
      </c>
      <c r="C64" s="66" t="s">
        <v>1</v>
      </c>
      <c r="D64" s="67">
        <v>8.6199999999999992</v>
      </c>
      <c r="E64" s="142">
        <v>0</v>
      </c>
      <c r="F64" s="67">
        <f t="shared" ref="F64:F72" si="2">D64*E64</f>
        <v>0</v>
      </c>
    </row>
    <row r="65" spans="1:6" x14ac:dyDescent="0.25">
      <c r="A65" s="64"/>
      <c r="B65" s="65"/>
      <c r="C65" s="66"/>
      <c r="D65" s="67"/>
      <c r="E65" s="67"/>
      <c r="F65" s="67"/>
    </row>
    <row r="66" spans="1:6" ht="90" x14ac:dyDescent="0.25">
      <c r="A66" s="148" t="s">
        <v>371</v>
      </c>
      <c r="B66" s="65" t="s">
        <v>272</v>
      </c>
      <c r="C66" s="66" t="s">
        <v>2</v>
      </c>
      <c r="D66" s="67">
        <v>9</v>
      </c>
      <c r="E66" s="142">
        <v>0</v>
      </c>
      <c r="F66" s="67">
        <f t="shared" si="2"/>
        <v>0</v>
      </c>
    </row>
    <row r="67" spans="1:6" x14ac:dyDescent="0.25">
      <c r="A67" s="64"/>
      <c r="B67" s="65"/>
      <c r="C67" s="66"/>
      <c r="D67" s="67"/>
      <c r="E67" s="67"/>
      <c r="F67" s="67"/>
    </row>
    <row r="68" spans="1:6" ht="75" x14ac:dyDescent="0.25">
      <c r="A68" s="148" t="s">
        <v>372</v>
      </c>
      <c r="B68" s="65" t="s">
        <v>254</v>
      </c>
      <c r="C68" s="66" t="s">
        <v>1</v>
      </c>
      <c r="D68" s="67">
        <v>1.01</v>
      </c>
      <c r="E68" s="142">
        <v>0</v>
      </c>
      <c r="F68" s="67">
        <f t="shared" si="2"/>
        <v>0</v>
      </c>
    </row>
    <row r="69" spans="1:6" x14ac:dyDescent="0.25">
      <c r="A69" s="64"/>
      <c r="B69" s="65"/>
      <c r="C69" s="66"/>
      <c r="D69" s="67"/>
      <c r="E69" s="67"/>
      <c r="F69" s="67"/>
    </row>
    <row r="70" spans="1:6" ht="90" x14ac:dyDescent="0.25">
      <c r="A70" s="148" t="s">
        <v>373</v>
      </c>
      <c r="B70" s="65" t="s">
        <v>255</v>
      </c>
      <c r="C70" s="66" t="s">
        <v>1</v>
      </c>
      <c r="D70" s="67">
        <v>2.4700000000000002</v>
      </c>
      <c r="E70" s="142">
        <v>0</v>
      </c>
      <c r="F70" s="67">
        <f t="shared" si="2"/>
        <v>0</v>
      </c>
    </row>
    <row r="71" spans="1:6" x14ac:dyDescent="0.25">
      <c r="A71" s="64"/>
      <c r="B71" s="65"/>
      <c r="C71" s="66"/>
      <c r="D71" s="67"/>
      <c r="E71" s="67"/>
      <c r="F71" s="67"/>
    </row>
    <row r="72" spans="1:6" ht="150" x14ac:dyDescent="0.25">
      <c r="A72" s="148" t="s">
        <v>374</v>
      </c>
      <c r="B72" s="65" t="s">
        <v>256</v>
      </c>
      <c r="C72" s="66" t="s">
        <v>2</v>
      </c>
      <c r="D72" s="67">
        <v>6</v>
      </c>
      <c r="E72" s="142">
        <v>0</v>
      </c>
      <c r="F72" s="67">
        <f t="shared" si="2"/>
        <v>0</v>
      </c>
    </row>
    <row r="74" spans="1:6" x14ac:dyDescent="0.25">
      <c r="A74" s="62" t="s">
        <v>369</v>
      </c>
      <c r="B74" s="336" t="s">
        <v>257</v>
      </c>
      <c r="C74" s="337"/>
      <c r="D74" s="337"/>
      <c r="E74" s="337"/>
      <c r="F74" s="63">
        <f>SUM(SUM(F64:F72))</f>
        <v>0</v>
      </c>
    </row>
    <row r="76" spans="1:6" x14ac:dyDescent="0.25">
      <c r="A76" s="62" t="s">
        <v>375</v>
      </c>
      <c r="B76" s="336" t="s">
        <v>239</v>
      </c>
      <c r="C76" s="337"/>
      <c r="D76" s="337"/>
      <c r="E76" s="337"/>
      <c r="F76" s="63"/>
    </row>
    <row r="78" spans="1:6" ht="45" x14ac:dyDescent="0.25">
      <c r="A78" s="148" t="s">
        <v>376</v>
      </c>
      <c r="B78" s="65" t="s">
        <v>258</v>
      </c>
      <c r="C78" s="66" t="s">
        <v>2</v>
      </c>
      <c r="D78" s="67">
        <v>1</v>
      </c>
      <c r="E78" s="142">
        <v>0</v>
      </c>
      <c r="F78" s="67">
        <f t="shared" ref="F78:F80" si="3">D78*E78</f>
        <v>0</v>
      </c>
    </row>
    <row r="79" spans="1:6" x14ac:dyDescent="0.25">
      <c r="A79" s="64"/>
      <c r="B79" s="65"/>
      <c r="C79" s="66"/>
      <c r="D79" s="67"/>
      <c r="E79" s="67"/>
      <c r="F79" s="67"/>
    </row>
    <row r="80" spans="1:6" ht="270" x14ac:dyDescent="0.25">
      <c r="A80" s="148" t="s">
        <v>377</v>
      </c>
      <c r="B80" s="65" t="s">
        <v>259</v>
      </c>
      <c r="C80" s="66" t="s">
        <v>2</v>
      </c>
      <c r="D80" s="67">
        <v>6</v>
      </c>
      <c r="E80" s="142">
        <v>0</v>
      </c>
      <c r="F80" s="67">
        <f t="shared" si="3"/>
        <v>0</v>
      </c>
    </row>
    <row r="82" spans="1:6" x14ac:dyDescent="0.25">
      <c r="A82" s="62" t="s">
        <v>375</v>
      </c>
      <c r="B82" s="336" t="s">
        <v>240</v>
      </c>
      <c r="C82" s="337"/>
      <c r="D82" s="337"/>
      <c r="E82" s="337"/>
      <c r="F82" s="63">
        <f>SUM(F78:F80)</f>
        <v>0</v>
      </c>
    </row>
    <row r="84" spans="1:6" x14ac:dyDescent="0.25">
      <c r="A84" s="62" t="s">
        <v>378</v>
      </c>
      <c r="B84" s="336" t="s">
        <v>236</v>
      </c>
      <c r="C84" s="337"/>
      <c r="D84" s="337"/>
      <c r="E84" s="337"/>
      <c r="F84" s="63"/>
    </row>
    <row r="86" spans="1:6" ht="90" x14ac:dyDescent="0.25">
      <c r="A86" s="148" t="s">
        <v>379</v>
      </c>
      <c r="B86" s="65" t="s">
        <v>273</v>
      </c>
      <c r="C86" s="66"/>
      <c r="D86" s="67"/>
      <c r="E86" s="67"/>
      <c r="F86" s="67"/>
    </row>
    <row r="87" spans="1:6" x14ac:dyDescent="0.25">
      <c r="A87" s="64"/>
      <c r="B87" s="65"/>
      <c r="C87" s="66"/>
      <c r="D87" s="67"/>
      <c r="E87" s="67"/>
      <c r="F87" s="67"/>
    </row>
    <row r="88" spans="1:6" x14ac:dyDescent="0.25">
      <c r="A88" s="64" t="s">
        <v>235</v>
      </c>
      <c r="B88" s="65" t="s">
        <v>274</v>
      </c>
      <c r="C88" s="66" t="s">
        <v>237</v>
      </c>
      <c r="D88" s="67">
        <v>29</v>
      </c>
      <c r="E88" s="142">
        <v>0</v>
      </c>
      <c r="F88" s="67">
        <f t="shared" ref="F88:F108" si="4">D88*E88</f>
        <v>0</v>
      </c>
    </row>
    <row r="89" spans="1:6" x14ac:dyDescent="0.25">
      <c r="A89" s="64"/>
      <c r="B89" s="65"/>
      <c r="C89" s="66"/>
      <c r="D89" s="67"/>
      <c r="E89" s="67"/>
      <c r="F89" s="67"/>
    </row>
    <row r="90" spans="1:6" x14ac:dyDescent="0.25">
      <c r="A90" s="64" t="s">
        <v>235</v>
      </c>
      <c r="B90" s="65" t="s">
        <v>275</v>
      </c>
      <c r="C90" s="66" t="s">
        <v>237</v>
      </c>
      <c r="D90" s="67">
        <v>109</v>
      </c>
      <c r="E90" s="142">
        <v>0</v>
      </c>
      <c r="F90" s="67">
        <f t="shared" si="4"/>
        <v>0</v>
      </c>
    </row>
    <row r="91" spans="1:6" x14ac:dyDescent="0.25">
      <c r="A91" s="64"/>
      <c r="B91" s="65"/>
      <c r="C91" s="66"/>
      <c r="D91" s="67"/>
      <c r="E91" s="67"/>
      <c r="F91" s="67"/>
    </row>
    <row r="92" spans="1:6" ht="90" x14ac:dyDescent="0.25">
      <c r="A92" s="148" t="s">
        <v>380</v>
      </c>
      <c r="B92" s="65" t="s">
        <v>276</v>
      </c>
      <c r="C92" s="66"/>
      <c r="D92" s="67"/>
      <c r="E92" s="67"/>
      <c r="F92" s="67"/>
    </row>
    <row r="93" spans="1:6" x14ac:dyDescent="0.25">
      <c r="A93" s="64"/>
      <c r="B93" s="65"/>
      <c r="C93" s="66"/>
      <c r="D93" s="67"/>
      <c r="E93" s="67"/>
      <c r="F93" s="67"/>
    </row>
    <row r="94" spans="1:6" x14ac:dyDescent="0.25">
      <c r="A94" s="64" t="s">
        <v>235</v>
      </c>
      <c r="B94" s="65" t="s">
        <v>277</v>
      </c>
      <c r="C94" s="66" t="s">
        <v>237</v>
      </c>
      <c r="D94" s="67">
        <v>58</v>
      </c>
      <c r="E94" s="142">
        <v>0</v>
      </c>
      <c r="F94" s="67">
        <f t="shared" si="4"/>
        <v>0</v>
      </c>
    </row>
    <row r="95" spans="1:6" x14ac:dyDescent="0.25">
      <c r="A95" s="64"/>
      <c r="B95" s="65"/>
      <c r="C95" s="66"/>
      <c r="D95" s="67"/>
      <c r="E95" s="67"/>
      <c r="F95" s="67"/>
    </row>
    <row r="96" spans="1:6" ht="409.5" x14ac:dyDescent="0.25">
      <c r="A96" s="148" t="s">
        <v>381</v>
      </c>
      <c r="B96" s="65" t="s">
        <v>260</v>
      </c>
      <c r="C96" s="66"/>
      <c r="D96" s="67"/>
      <c r="E96" s="67"/>
      <c r="F96" s="67"/>
    </row>
    <row r="97" spans="1:6" x14ac:dyDescent="0.25">
      <c r="A97" s="64"/>
      <c r="B97" s="65"/>
      <c r="C97" s="66"/>
      <c r="D97" s="67"/>
      <c r="E97" s="67"/>
      <c r="F97" s="67"/>
    </row>
    <row r="98" spans="1:6" x14ac:dyDescent="0.25">
      <c r="A98" s="64" t="s">
        <v>235</v>
      </c>
      <c r="B98" s="65" t="s">
        <v>278</v>
      </c>
      <c r="C98" s="66" t="s">
        <v>2</v>
      </c>
      <c r="D98" s="67">
        <v>1</v>
      </c>
      <c r="E98" s="142">
        <v>0</v>
      </c>
      <c r="F98" s="67">
        <f t="shared" si="4"/>
        <v>0</v>
      </c>
    </row>
    <row r="99" spans="1:6" x14ac:dyDescent="0.25">
      <c r="A99" s="64" t="s">
        <v>235</v>
      </c>
      <c r="B99" s="65" t="s">
        <v>279</v>
      </c>
      <c r="C99" s="66" t="s">
        <v>2</v>
      </c>
      <c r="D99" s="67">
        <v>1</v>
      </c>
      <c r="E99" s="142">
        <v>0</v>
      </c>
      <c r="F99" s="67">
        <f t="shared" si="4"/>
        <v>0</v>
      </c>
    </row>
    <row r="100" spans="1:6" x14ac:dyDescent="0.25">
      <c r="A100" s="64" t="s">
        <v>235</v>
      </c>
      <c r="B100" s="65" t="s">
        <v>280</v>
      </c>
      <c r="C100" s="66" t="s">
        <v>2</v>
      </c>
      <c r="D100" s="67">
        <v>1</v>
      </c>
      <c r="E100" s="142">
        <v>0</v>
      </c>
      <c r="F100" s="67">
        <f t="shared" si="4"/>
        <v>0</v>
      </c>
    </row>
    <row r="101" spans="1:6" ht="30" x14ac:dyDescent="0.25">
      <c r="A101" s="64" t="s">
        <v>235</v>
      </c>
      <c r="B101" s="65" t="s">
        <v>281</v>
      </c>
      <c r="C101" s="66" t="s">
        <v>2</v>
      </c>
      <c r="D101" s="67">
        <v>1</v>
      </c>
      <c r="E101" s="142">
        <v>0</v>
      </c>
      <c r="F101" s="67">
        <f t="shared" si="4"/>
        <v>0</v>
      </c>
    </row>
    <row r="102" spans="1:6" x14ac:dyDescent="0.25">
      <c r="A102" s="64" t="s">
        <v>235</v>
      </c>
      <c r="B102" s="65" t="s">
        <v>282</v>
      </c>
      <c r="C102" s="66" t="s">
        <v>2</v>
      </c>
      <c r="D102" s="67">
        <v>1</v>
      </c>
      <c r="E102" s="142">
        <v>0</v>
      </c>
      <c r="F102" s="67">
        <f t="shared" si="4"/>
        <v>0</v>
      </c>
    </row>
    <row r="103" spans="1:6" x14ac:dyDescent="0.25">
      <c r="A103" s="64"/>
      <c r="B103" s="65"/>
      <c r="C103" s="66"/>
      <c r="D103" s="67"/>
      <c r="E103" s="67"/>
      <c r="F103" s="67"/>
    </row>
    <row r="104" spans="1:6" ht="75" x14ac:dyDescent="0.25">
      <c r="A104" s="148" t="s">
        <v>380</v>
      </c>
      <c r="B104" s="65" t="s">
        <v>283</v>
      </c>
      <c r="C104" s="66" t="s">
        <v>2</v>
      </c>
      <c r="D104" s="67">
        <v>9</v>
      </c>
      <c r="E104" s="142">
        <v>0</v>
      </c>
      <c r="F104" s="67">
        <f t="shared" si="4"/>
        <v>0</v>
      </c>
    </row>
    <row r="105" spans="1:6" x14ac:dyDescent="0.25">
      <c r="A105" s="64"/>
      <c r="B105" s="65"/>
      <c r="C105" s="66"/>
      <c r="D105" s="67"/>
      <c r="E105" s="67"/>
      <c r="F105" s="67"/>
    </row>
    <row r="106" spans="1:6" ht="90" x14ac:dyDescent="0.25">
      <c r="A106" s="148" t="s">
        <v>381</v>
      </c>
      <c r="B106" s="65" t="s">
        <v>261</v>
      </c>
      <c r="C106" s="66" t="s">
        <v>228</v>
      </c>
      <c r="D106" s="67">
        <v>1</v>
      </c>
      <c r="E106" s="142">
        <v>0</v>
      </c>
      <c r="F106" s="67">
        <f t="shared" si="4"/>
        <v>0</v>
      </c>
    </row>
    <row r="107" spans="1:6" x14ac:dyDescent="0.25">
      <c r="A107" s="64"/>
      <c r="B107" s="65"/>
      <c r="C107" s="66"/>
      <c r="D107" s="67"/>
      <c r="E107" s="67"/>
      <c r="F107" s="67"/>
    </row>
    <row r="108" spans="1:6" ht="90" x14ac:dyDescent="0.25">
      <c r="A108" s="148" t="s">
        <v>382</v>
      </c>
      <c r="B108" s="65" t="s">
        <v>262</v>
      </c>
      <c r="C108" s="66" t="s">
        <v>228</v>
      </c>
      <c r="D108" s="67">
        <v>1</v>
      </c>
      <c r="E108" s="142">
        <v>0</v>
      </c>
      <c r="F108" s="67">
        <f t="shared" si="4"/>
        <v>0</v>
      </c>
    </row>
    <row r="109" spans="1:6" x14ac:dyDescent="0.25">
      <c r="F109" s="67"/>
    </row>
    <row r="110" spans="1:6" x14ac:dyDescent="0.25">
      <c r="A110" s="62" t="s">
        <v>378</v>
      </c>
      <c r="B110" s="336" t="s">
        <v>238</v>
      </c>
      <c r="C110" s="337"/>
      <c r="D110" s="337"/>
      <c r="E110" s="337"/>
      <c r="F110" s="67">
        <f>SUM(F90:F108)</f>
        <v>0</v>
      </c>
    </row>
    <row r="111" spans="1:6" x14ac:dyDescent="0.25">
      <c r="F111" s="67"/>
    </row>
    <row r="112" spans="1:6" x14ac:dyDescent="0.25">
      <c r="A112" s="62" t="s">
        <v>383</v>
      </c>
      <c r="B112" s="336" t="s">
        <v>241</v>
      </c>
      <c r="C112" s="337"/>
      <c r="D112" s="337"/>
      <c r="E112" s="337"/>
      <c r="F112" s="67"/>
    </row>
    <row r="113" spans="1:6" x14ac:dyDescent="0.25">
      <c r="F113" s="67"/>
    </row>
    <row r="114" spans="1:6" ht="225" x14ac:dyDescent="0.25">
      <c r="A114" s="148" t="s">
        <v>384</v>
      </c>
      <c r="B114" s="65" t="s">
        <v>284</v>
      </c>
      <c r="C114" s="66" t="s">
        <v>228</v>
      </c>
      <c r="D114" s="67">
        <v>1</v>
      </c>
      <c r="E114" s="142">
        <v>0</v>
      </c>
      <c r="F114" s="67">
        <f t="shared" ref="F114" si="5">D114*E114</f>
        <v>0</v>
      </c>
    </row>
    <row r="115" spans="1:6" x14ac:dyDescent="0.25">
      <c r="A115" s="64"/>
      <c r="B115" s="65"/>
      <c r="C115" s="66"/>
      <c r="D115" s="67"/>
      <c r="E115" s="67"/>
      <c r="F115" s="67"/>
    </row>
    <row r="117" spans="1:6" x14ac:dyDescent="0.25">
      <c r="A117" s="62" t="s">
        <v>383</v>
      </c>
      <c r="B117" s="336" t="s">
        <v>242</v>
      </c>
      <c r="C117" s="337"/>
      <c r="D117" s="337"/>
      <c r="E117" s="337"/>
      <c r="F117" s="63">
        <f>F114</f>
        <v>0</v>
      </c>
    </row>
    <row r="119" spans="1:6" x14ac:dyDescent="0.25">
      <c r="A119" s="149" t="s">
        <v>128</v>
      </c>
      <c r="B119" s="336" t="s">
        <v>285</v>
      </c>
      <c r="C119" s="337"/>
      <c r="D119" s="337"/>
      <c r="E119" s="337"/>
    </row>
    <row r="121" spans="1:6" x14ac:dyDescent="0.25">
      <c r="A121" s="62" t="s">
        <v>354</v>
      </c>
      <c r="B121" s="336" t="s">
        <v>0</v>
      </c>
      <c r="C121" s="337"/>
      <c r="D121" s="337"/>
      <c r="E121" s="337"/>
      <c r="F121" s="63">
        <f>F14</f>
        <v>0</v>
      </c>
    </row>
    <row r="122" spans="1:6" x14ac:dyDescent="0.25">
      <c r="A122" s="62" t="s">
        <v>356</v>
      </c>
      <c r="B122" s="336" t="s">
        <v>3</v>
      </c>
      <c r="C122" s="337"/>
      <c r="D122" s="337"/>
      <c r="E122" s="337"/>
      <c r="F122" s="63">
        <f>F58</f>
        <v>0</v>
      </c>
    </row>
    <row r="123" spans="1:6" x14ac:dyDescent="0.25">
      <c r="A123" s="62" t="s">
        <v>369</v>
      </c>
      <c r="B123" s="336" t="s">
        <v>253</v>
      </c>
      <c r="C123" s="337"/>
      <c r="D123" s="337"/>
      <c r="E123" s="337"/>
      <c r="F123" s="63">
        <f>F74</f>
        <v>0</v>
      </c>
    </row>
    <row r="124" spans="1:6" x14ac:dyDescent="0.25">
      <c r="A124" s="62" t="s">
        <v>375</v>
      </c>
      <c r="B124" s="336" t="s">
        <v>239</v>
      </c>
      <c r="C124" s="337"/>
      <c r="D124" s="337"/>
      <c r="E124" s="337"/>
      <c r="F124" s="63">
        <f>F74</f>
        <v>0</v>
      </c>
    </row>
    <row r="125" spans="1:6" x14ac:dyDescent="0.25">
      <c r="A125" s="62" t="s">
        <v>378</v>
      </c>
      <c r="B125" s="336" t="s">
        <v>236</v>
      </c>
      <c r="C125" s="337"/>
      <c r="D125" s="337"/>
      <c r="E125" s="337"/>
      <c r="F125" s="63">
        <f>F110</f>
        <v>0</v>
      </c>
    </row>
    <row r="126" spans="1:6" x14ac:dyDescent="0.25">
      <c r="A126" s="62" t="s">
        <v>383</v>
      </c>
      <c r="B126" s="336" t="s">
        <v>241</v>
      </c>
      <c r="C126" s="337"/>
      <c r="D126" s="337"/>
      <c r="E126" s="337"/>
      <c r="F126" s="63">
        <f>F117</f>
        <v>0</v>
      </c>
    </row>
    <row r="128" spans="1:6" x14ac:dyDescent="0.25">
      <c r="A128" s="149" t="s">
        <v>128</v>
      </c>
      <c r="B128" s="336" t="s">
        <v>286</v>
      </c>
      <c r="C128" s="337"/>
      <c r="D128" s="337"/>
      <c r="E128" s="337"/>
      <c r="F128" s="63">
        <f>SUM(F121:F126)</f>
        <v>0</v>
      </c>
    </row>
    <row r="130" spans="1:6" ht="35.25" customHeight="1" x14ac:dyDescent="0.25">
      <c r="A130" s="62" t="s">
        <v>232</v>
      </c>
      <c r="B130" s="336" t="s">
        <v>572</v>
      </c>
      <c r="C130" s="337"/>
      <c r="D130" s="337"/>
      <c r="E130" s="337"/>
      <c r="F130" s="63"/>
    </row>
    <row r="132" spans="1:6" x14ac:dyDescent="0.25">
      <c r="A132" s="62" t="s">
        <v>394</v>
      </c>
      <c r="B132" s="336" t="s">
        <v>263</v>
      </c>
      <c r="C132" s="337"/>
      <c r="D132" s="337"/>
      <c r="E132" s="337"/>
      <c r="F132" s="63"/>
    </row>
    <row r="133" spans="1:6" ht="38.25" x14ac:dyDescent="0.25">
      <c r="C133" s="150" t="s">
        <v>109</v>
      </c>
      <c r="D133" s="151" t="s">
        <v>110</v>
      </c>
      <c r="E133" s="150" t="s">
        <v>111</v>
      </c>
      <c r="F133" s="150" t="s">
        <v>112</v>
      </c>
    </row>
    <row r="134" spans="1:6" x14ac:dyDescent="0.25">
      <c r="A134" s="62" t="s">
        <v>395</v>
      </c>
      <c r="B134" s="336" t="s">
        <v>0</v>
      </c>
      <c r="C134" s="337"/>
      <c r="D134" s="337"/>
      <c r="E134" s="337"/>
      <c r="F134" s="63"/>
    </row>
    <row r="136" spans="1:6" ht="285" x14ac:dyDescent="0.25">
      <c r="A136" s="64" t="s">
        <v>396</v>
      </c>
      <c r="B136" s="65" t="s">
        <v>243</v>
      </c>
      <c r="C136" s="66"/>
      <c r="D136" s="67"/>
      <c r="E136" s="67"/>
      <c r="F136" s="67"/>
    </row>
    <row r="137" spans="1:6" x14ac:dyDescent="0.25">
      <c r="A137" s="64" t="s">
        <v>235</v>
      </c>
      <c r="B137" s="65" t="s">
        <v>244</v>
      </c>
      <c r="C137" s="66" t="s">
        <v>237</v>
      </c>
      <c r="D137" s="67">
        <v>92</v>
      </c>
      <c r="E137" s="142">
        <v>0</v>
      </c>
      <c r="F137" s="67">
        <f t="shared" ref="F137:F139" si="6">D137*E137</f>
        <v>0</v>
      </c>
    </row>
    <row r="138" spans="1:6" x14ac:dyDescent="0.25">
      <c r="A138" s="64"/>
      <c r="B138" s="65"/>
      <c r="C138" s="66"/>
      <c r="D138" s="67"/>
      <c r="E138" s="67"/>
      <c r="F138" s="67"/>
    </row>
    <row r="139" spans="1:6" x14ac:dyDescent="0.25">
      <c r="A139" s="64" t="s">
        <v>235</v>
      </c>
      <c r="B139" s="65" t="s">
        <v>264</v>
      </c>
      <c r="C139" s="66" t="s">
        <v>237</v>
      </c>
      <c r="D139" s="67">
        <v>52</v>
      </c>
      <c r="E139" s="142">
        <v>0</v>
      </c>
      <c r="F139" s="67">
        <f t="shared" si="6"/>
        <v>0</v>
      </c>
    </row>
    <row r="141" spans="1:6" x14ac:dyDescent="0.25">
      <c r="A141" s="62" t="s">
        <v>395</v>
      </c>
      <c r="B141" s="336" t="s">
        <v>229</v>
      </c>
      <c r="C141" s="337"/>
      <c r="D141" s="337"/>
      <c r="E141" s="337"/>
      <c r="F141" s="63">
        <f>SUM(F137:F139)</f>
        <v>0</v>
      </c>
    </row>
    <row r="143" spans="1:6" x14ac:dyDescent="0.25">
      <c r="A143" s="62" t="s">
        <v>397</v>
      </c>
      <c r="B143" s="336" t="s">
        <v>3</v>
      </c>
      <c r="C143" s="337"/>
      <c r="D143" s="337"/>
      <c r="E143" s="337"/>
      <c r="F143" s="63"/>
    </row>
    <row r="145" spans="1:6" ht="330" x14ac:dyDescent="0.25">
      <c r="A145" s="64" t="s">
        <v>398</v>
      </c>
      <c r="B145" s="65" t="s">
        <v>245</v>
      </c>
      <c r="C145" s="66"/>
      <c r="D145" s="67"/>
      <c r="E145" s="67"/>
      <c r="F145" s="67"/>
    </row>
    <row r="146" spans="1:6" x14ac:dyDescent="0.25">
      <c r="A146" s="64"/>
      <c r="B146" s="65"/>
      <c r="C146" s="66"/>
      <c r="D146" s="67"/>
      <c r="E146" s="67"/>
      <c r="F146" s="67"/>
    </row>
    <row r="147" spans="1:6" x14ac:dyDescent="0.25">
      <c r="A147" s="64" t="s">
        <v>235</v>
      </c>
      <c r="B147" s="65" t="s">
        <v>246</v>
      </c>
      <c r="C147" s="66" t="s">
        <v>1</v>
      </c>
      <c r="D147" s="67">
        <v>255</v>
      </c>
      <c r="E147" s="142">
        <v>0</v>
      </c>
      <c r="F147" s="67">
        <f t="shared" ref="F147:F177" si="7">D147*E147</f>
        <v>0</v>
      </c>
    </row>
    <row r="148" spans="1:6" x14ac:dyDescent="0.25">
      <c r="A148" s="64"/>
      <c r="B148" s="65"/>
      <c r="C148" s="66"/>
      <c r="D148" s="67"/>
      <c r="E148" s="67"/>
      <c r="F148" s="67"/>
    </row>
    <row r="149" spans="1:6" ht="225" x14ac:dyDescent="0.25">
      <c r="A149" s="64" t="s">
        <v>399</v>
      </c>
      <c r="B149" s="65" t="s">
        <v>247</v>
      </c>
      <c r="C149" s="66" t="s">
        <v>1</v>
      </c>
      <c r="D149" s="67">
        <v>10</v>
      </c>
      <c r="E149" s="142">
        <v>0</v>
      </c>
      <c r="F149" s="67">
        <f t="shared" si="7"/>
        <v>0</v>
      </c>
    </row>
    <row r="150" spans="1:6" x14ac:dyDescent="0.25">
      <c r="A150" s="64"/>
      <c r="B150" s="65"/>
      <c r="C150" s="66"/>
      <c r="D150" s="67"/>
      <c r="E150" s="67"/>
      <c r="F150" s="67"/>
    </row>
    <row r="151" spans="1:6" ht="45" x14ac:dyDescent="0.25">
      <c r="A151" s="64" t="s">
        <v>400</v>
      </c>
      <c r="B151" s="65" t="s">
        <v>265</v>
      </c>
      <c r="C151" s="66" t="s">
        <v>1</v>
      </c>
      <c r="D151" s="67">
        <v>7.2</v>
      </c>
      <c r="E151" s="142">
        <v>0</v>
      </c>
      <c r="F151" s="67">
        <f t="shared" si="7"/>
        <v>0</v>
      </c>
    </row>
    <row r="152" spans="1:6" x14ac:dyDescent="0.25">
      <c r="A152" s="64"/>
      <c r="B152" s="65"/>
      <c r="C152" s="66"/>
      <c r="D152" s="67"/>
      <c r="E152" s="67"/>
      <c r="F152" s="67"/>
    </row>
    <row r="153" spans="1:6" ht="90" x14ac:dyDescent="0.25">
      <c r="A153" s="64" t="s">
        <v>401</v>
      </c>
      <c r="B153" s="65" t="s">
        <v>267</v>
      </c>
      <c r="C153" s="66" t="s">
        <v>1</v>
      </c>
      <c r="D153" s="67">
        <v>8.82</v>
      </c>
      <c r="E153" s="142">
        <v>0</v>
      </c>
      <c r="F153" s="67">
        <f t="shared" si="7"/>
        <v>0</v>
      </c>
    </row>
    <row r="154" spans="1:6" x14ac:dyDescent="0.25">
      <c r="A154" s="64"/>
      <c r="B154" s="65"/>
      <c r="C154" s="66"/>
      <c r="D154" s="67"/>
      <c r="E154" s="67"/>
      <c r="F154" s="67"/>
    </row>
    <row r="155" spans="1:6" ht="75" x14ac:dyDescent="0.25">
      <c r="A155" s="64" t="s">
        <v>402</v>
      </c>
      <c r="B155" s="65" t="s">
        <v>248</v>
      </c>
      <c r="C155" s="66"/>
      <c r="D155" s="67"/>
      <c r="E155" s="67"/>
      <c r="F155" s="67">
        <f t="shared" si="7"/>
        <v>0</v>
      </c>
    </row>
    <row r="156" spans="1:6" x14ac:dyDescent="0.25">
      <c r="A156" s="64"/>
      <c r="B156" s="65"/>
      <c r="C156" s="66"/>
      <c r="D156" s="67"/>
      <c r="E156" s="67"/>
      <c r="F156" s="67"/>
    </row>
    <row r="157" spans="1:6" x14ac:dyDescent="0.25">
      <c r="A157" s="64" t="s">
        <v>235</v>
      </c>
      <c r="B157" s="65" t="s">
        <v>244</v>
      </c>
      <c r="C157" s="66" t="s">
        <v>231</v>
      </c>
      <c r="D157" s="67">
        <v>101.2</v>
      </c>
      <c r="E157" s="142">
        <v>0</v>
      </c>
      <c r="F157" s="67">
        <f t="shared" si="7"/>
        <v>0</v>
      </c>
    </row>
    <row r="158" spans="1:6" x14ac:dyDescent="0.25">
      <c r="A158" s="64"/>
      <c r="B158" s="65"/>
      <c r="C158" s="66"/>
      <c r="D158" s="67"/>
      <c r="E158" s="67"/>
      <c r="F158" s="67"/>
    </row>
    <row r="159" spans="1:6" x14ac:dyDescent="0.25">
      <c r="A159" s="64" t="s">
        <v>235</v>
      </c>
      <c r="B159" s="65" t="s">
        <v>268</v>
      </c>
      <c r="C159" s="66" t="s">
        <v>231</v>
      </c>
      <c r="D159" s="67">
        <v>6</v>
      </c>
      <c r="E159" s="142">
        <v>0</v>
      </c>
      <c r="F159" s="67">
        <f t="shared" si="7"/>
        <v>0</v>
      </c>
    </row>
    <row r="160" spans="1:6" x14ac:dyDescent="0.25">
      <c r="A160" s="64"/>
      <c r="B160" s="65"/>
      <c r="C160" s="66"/>
      <c r="D160" s="67"/>
      <c r="E160" s="67"/>
      <c r="F160" s="67"/>
    </row>
    <row r="161" spans="1:6" ht="150" x14ac:dyDescent="0.25">
      <c r="A161" s="64" t="s">
        <v>403</v>
      </c>
      <c r="B161" s="65" t="s">
        <v>269</v>
      </c>
      <c r="C161" s="66"/>
      <c r="D161" s="67"/>
      <c r="E161" s="67"/>
      <c r="F161" s="67">
        <f t="shared" si="7"/>
        <v>0</v>
      </c>
    </row>
    <row r="162" spans="1:6" x14ac:dyDescent="0.25">
      <c r="A162" s="64"/>
      <c r="B162" s="65"/>
      <c r="C162" s="66"/>
      <c r="D162" s="67"/>
      <c r="E162" s="67"/>
      <c r="F162" s="67"/>
    </row>
    <row r="163" spans="1:6" x14ac:dyDescent="0.25">
      <c r="A163" s="64" t="s">
        <v>235</v>
      </c>
      <c r="B163" s="65" t="s">
        <v>244</v>
      </c>
      <c r="C163" s="66" t="s">
        <v>1</v>
      </c>
      <c r="D163" s="67">
        <v>21</v>
      </c>
      <c r="E163" s="142">
        <v>0</v>
      </c>
      <c r="F163" s="67">
        <f t="shared" si="7"/>
        <v>0</v>
      </c>
    </row>
    <row r="164" spans="1:6" x14ac:dyDescent="0.25">
      <c r="A164" s="64"/>
      <c r="B164" s="65"/>
      <c r="C164" s="66"/>
      <c r="D164" s="67"/>
      <c r="E164" s="67"/>
      <c r="F164" s="67"/>
    </row>
    <row r="165" spans="1:6" ht="150" x14ac:dyDescent="0.25">
      <c r="A165" s="64" t="s">
        <v>404</v>
      </c>
      <c r="B165" s="65" t="s">
        <v>270</v>
      </c>
      <c r="C165" s="66" t="s">
        <v>1</v>
      </c>
      <c r="D165" s="67">
        <v>0.6</v>
      </c>
      <c r="E165" s="142">
        <v>0</v>
      </c>
      <c r="F165" s="67">
        <f t="shared" si="7"/>
        <v>0</v>
      </c>
    </row>
    <row r="166" spans="1:6" x14ac:dyDescent="0.25">
      <c r="A166" s="64"/>
      <c r="B166" s="65"/>
      <c r="C166" s="66"/>
      <c r="D166" s="67"/>
      <c r="E166" s="67"/>
      <c r="F166" s="67"/>
    </row>
    <row r="167" spans="1:6" ht="90" x14ac:dyDescent="0.25">
      <c r="A167" s="64" t="s">
        <v>405</v>
      </c>
      <c r="B167" s="65" t="s">
        <v>249</v>
      </c>
      <c r="C167" s="66"/>
      <c r="D167" s="67"/>
      <c r="E167" s="67"/>
      <c r="F167" s="67">
        <f t="shared" si="7"/>
        <v>0</v>
      </c>
    </row>
    <row r="168" spans="1:6" x14ac:dyDescent="0.25">
      <c r="A168" s="64"/>
      <c r="B168" s="65"/>
      <c r="C168" s="66"/>
      <c r="D168" s="67"/>
      <c r="E168" s="67"/>
      <c r="F168" s="67"/>
    </row>
    <row r="169" spans="1:6" x14ac:dyDescent="0.25">
      <c r="A169" s="64" t="s">
        <v>235</v>
      </c>
      <c r="B169" s="65" t="s">
        <v>244</v>
      </c>
      <c r="C169" s="66" t="s">
        <v>1</v>
      </c>
      <c r="D169" s="67">
        <v>67</v>
      </c>
      <c r="E169" s="142">
        <v>0</v>
      </c>
      <c r="F169" s="67">
        <f t="shared" si="7"/>
        <v>0</v>
      </c>
    </row>
    <row r="170" spans="1:6" x14ac:dyDescent="0.25">
      <c r="A170" s="64"/>
      <c r="B170" s="65"/>
      <c r="C170" s="66"/>
      <c r="D170" s="67"/>
      <c r="E170" s="67"/>
      <c r="F170" s="67"/>
    </row>
    <row r="171" spans="1:6" ht="75" x14ac:dyDescent="0.25">
      <c r="A171" s="64" t="s">
        <v>406</v>
      </c>
      <c r="B171" s="65" t="s">
        <v>250</v>
      </c>
      <c r="C171" s="66" t="s">
        <v>1</v>
      </c>
      <c r="D171" s="67">
        <v>13.12</v>
      </c>
      <c r="E171" s="142">
        <v>0</v>
      </c>
      <c r="F171" s="67">
        <f t="shared" si="7"/>
        <v>0</v>
      </c>
    </row>
    <row r="172" spans="1:6" x14ac:dyDescent="0.25">
      <c r="A172" s="64"/>
      <c r="B172" s="65"/>
      <c r="C172" s="66"/>
      <c r="D172" s="67"/>
      <c r="E172" s="67"/>
      <c r="F172" s="67"/>
    </row>
    <row r="173" spans="1:6" ht="105" x14ac:dyDescent="0.25">
      <c r="A173" s="64" t="s">
        <v>407</v>
      </c>
      <c r="B173" s="65" t="s">
        <v>251</v>
      </c>
      <c r="C173" s="66"/>
      <c r="D173" s="67"/>
      <c r="E173" s="67"/>
      <c r="F173" s="67">
        <f t="shared" si="7"/>
        <v>0</v>
      </c>
    </row>
    <row r="174" spans="1:6" x14ac:dyDescent="0.25">
      <c r="A174" s="64"/>
      <c r="B174" s="65"/>
      <c r="C174" s="66"/>
      <c r="D174" s="67"/>
      <c r="E174" s="67"/>
      <c r="F174" s="67"/>
    </row>
    <row r="175" spans="1:6" x14ac:dyDescent="0.25">
      <c r="A175" s="64" t="s">
        <v>235</v>
      </c>
      <c r="B175" s="65" t="s">
        <v>244</v>
      </c>
      <c r="C175" s="66" t="s">
        <v>1</v>
      </c>
      <c r="D175" s="67">
        <v>156</v>
      </c>
      <c r="E175" s="142">
        <v>0</v>
      </c>
      <c r="F175" s="67">
        <f t="shared" si="7"/>
        <v>0</v>
      </c>
    </row>
    <row r="176" spans="1:6" x14ac:dyDescent="0.25">
      <c r="A176" s="64"/>
      <c r="B176" s="65"/>
      <c r="C176" s="66"/>
      <c r="D176" s="67"/>
      <c r="E176" s="67"/>
      <c r="F176" s="67"/>
    </row>
    <row r="177" spans="1:6" x14ac:dyDescent="0.25">
      <c r="A177" s="64" t="s">
        <v>235</v>
      </c>
      <c r="B177" s="65" t="s">
        <v>268</v>
      </c>
      <c r="C177" s="66" t="s">
        <v>1</v>
      </c>
      <c r="D177" s="67">
        <v>3.94</v>
      </c>
      <c r="E177" s="142">
        <v>0</v>
      </c>
      <c r="F177" s="67">
        <f t="shared" si="7"/>
        <v>0</v>
      </c>
    </row>
    <row r="178" spans="1:6" ht="18" customHeight="1" x14ac:dyDescent="0.25">
      <c r="A178" s="64"/>
      <c r="B178" s="65"/>
      <c r="C178" s="66"/>
      <c r="D178" s="67"/>
      <c r="E178" s="67"/>
      <c r="F178" s="67"/>
    </row>
    <row r="179" spans="1:6" ht="105" x14ac:dyDescent="0.25">
      <c r="A179" s="64" t="s">
        <v>408</v>
      </c>
      <c r="B179" s="65" t="s">
        <v>233</v>
      </c>
      <c r="C179" s="66" t="s">
        <v>1</v>
      </c>
      <c r="D179" s="67">
        <v>64</v>
      </c>
      <c r="E179" s="142">
        <v>0</v>
      </c>
      <c r="F179" s="67">
        <f t="shared" ref="F179:F181" si="8">D179*E179</f>
        <v>0</v>
      </c>
    </row>
    <row r="180" spans="1:6" x14ac:dyDescent="0.25">
      <c r="A180" s="64"/>
      <c r="B180" s="65"/>
      <c r="C180" s="66"/>
      <c r="D180" s="67"/>
      <c r="E180" s="67"/>
      <c r="F180" s="67"/>
    </row>
    <row r="181" spans="1:6" ht="120" x14ac:dyDescent="0.25">
      <c r="A181" s="64" t="s">
        <v>409</v>
      </c>
      <c r="B181" s="65" t="s">
        <v>234</v>
      </c>
      <c r="C181" s="66" t="s">
        <v>1</v>
      </c>
      <c r="D181" s="67">
        <v>64</v>
      </c>
      <c r="E181" s="142">
        <v>0</v>
      </c>
      <c r="F181" s="67">
        <f t="shared" si="8"/>
        <v>0</v>
      </c>
    </row>
    <row r="183" spans="1:6" x14ac:dyDescent="0.25">
      <c r="A183" s="62" t="s">
        <v>397</v>
      </c>
      <c r="B183" s="336" t="s">
        <v>252</v>
      </c>
      <c r="C183" s="337"/>
      <c r="D183" s="337"/>
      <c r="E183" s="337"/>
      <c r="F183" s="63">
        <f>SUM(F147:F181)</f>
        <v>0</v>
      </c>
    </row>
    <row r="185" spans="1:6" x14ac:dyDescent="0.25">
      <c r="A185" s="62" t="s">
        <v>410</v>
      </c>
      <c r="B185" s="336" t="s">
        <v>253</v>
      </c>
      <c r="C185" s="337"/>
      <c r="D185" s="337"/>
      <c r="E185" s="337"/>
      <c r="F185" s="63"/>
    </row>
    <row r="187" spans="1:6" ht="60" x14ac:dyDescent="0.25">
      <c r="A187" s="64" t="s">
        <v>411</v>
      </c>
      <c r="B187" s="65" t="s">
        <v>271</v>
      </c>
      <c r="C187" s="66"/>
      <c r="D187" s="67"/>
      <c r="E187" s="67"/>
      <c r="F187" s="67"/>
    </row>
    <row r="188" spans="1:6" x14ac:dyDescent="0.25">
      <c r="A188" s="64"/>
      <c r="B188" s="65"/>
      <c r="C188" s="66"/>
      <c r="D188" s="67"/>
      <c r="E188" s="67"/>
      <c r="F188" s="67"/>
    </row>
    <row r="189" spans="1:6" x14ac:dyDescent="0.25">
      <c r="A189" s="64" t="s">
        <v>235</v>
      </c>
      <c r="B189" s="65" t="s">
        <v>268</v>
      </c>
      <c r="C189" s="66" t="s">
        <v>1</v>
      </c>
      <c r="D189" s="67">
        <v>7.73</v>
      </c>
      <c r="E189" s="142">
        <v>0</v>
      </c>
      <c r="F189" s="67">
        <f t="shared" ref="F189:F197" si="9">D189*E189</f>
        <v>0</v>
      </c>
    </row>
    <row r="190" spans="1:6" x14ac:dyDescent="0.25">
      <c r="A190" s="64"/>
      <c r="B190" s="65"/>
      <c r="C190" s="66"/>
      <c r="D190" s="67"/>
      <c r="E190" s="67"/>
      <c r="F190" s="67"/>
    </row>
    <row r="191" spans="1:6" ht="90" x14ac:dyDescent="0.25">
      <c r="A191" s="64" t="s">
        <v>412</v>
      </c>
      <c r="B191" s="65" t="s">
        <v>272</v>
      </c>
      <c r="C191" s="66" t="s">
        <v>2</v>
      </c>
      <c r="D191" s="67">
        <v>10</v>
      </c>
      <c r="E191" s="142">
        <v>0</v>
      </c>
      <c r="F191" s="67">
        <f t="shared" si="9"/>
        <v>0</v>
      </c>
    </row>
    <row r="192" spans="1:6" x14ac:dyDescent="0.25">
      <c r="A192" s="64"/>
      <c r="B192" s="65"/>
      <c r="C192" s="66"/>
      <c r="D192" s="67"/>
      <c r="E192" s="67"/>
      <c r="F192" s="67"/>
    </row>
    <row r="193" spans="1:6" ht="75" x14ac:dyDescent="0.25">
      <c r="A193" s="64" t="s">
        <v>413</v>
      </c>
      <c r="B193" s="65" t="s">
        <v>254</v>
      </c>
      <c r="C193" s="66" t="s">
        <v>1</v>
      </c>
      <c r="D193" s="67">
        <v>1.01</v>
      </c>
      <c r="E193" s="142">
        <v>0</v>
      </c>
      <c r="F193" s="67">
        <f t="shared" si="9"/>
        <v>0</v>
      </c>
    </row>
    <row r="194" spans="1:6" x14ac:dyDescent="0.25">
      <c r="A194" s="64"/>
      <c r="B194" s="65"/>
      <c r="C194" s="66"/>
      <c r="D194" s="67"/>
      <c r="E194" s="67"/>
      <c r="F194" s="67"/>
    </row>
    <row r="195" spans="1:6" ht="90" x14ac:dyDescent="0.25">
      <c r="A195" s="64" t="s">
        <v>414</v>
      </c>
      <c r="B195" s="65" t="s">
        <v>255</v>
      </c>
      <c r="C195" s="66" t="s">
        <v>1</v>
      </c>
      <c r="D195" s="67">
        <v>2.4700000000000002</v>
      </c>
      <c r="E195" s="142">
        <v>0</v>
      </c>
      <c r="F195" s="67">
        <f t="shared" si="9"/>
        <v>0</v>
      </c>
    </row>
    <row r="196" spans="1:6" x14ac:dyDescent="0.25">
      <c r="A196" s="64"/>
      <c r="B196" s="65"/>
      <c r="C196" s="66"/>
      <c r="D196" s="67"/>
      <c r="E196" s="67"/>
      <c r="F196" s="67"/>
    </row>
    <row r="197" spans="1:6" ht="150" x14ac:dyDescent="0.25">
      <c r="A197" s="64" t="s">
        <v>415</v>
      </c>
      <c r="B197" s="65" t="s">
        <v>256</v>
      </c>
      <c r="C197" s="66" t="s">
        <v>2</v>
      </c>
      <c r="D197" s="67">
        <v>6</v>
      </c>
      <c r="E197" s="142">
        <v>0</v>
      </c>
      <c r="F197" s="67">
        <f t="shared" si="9"/>
        <v>0</v>
      </c>
    </row>
    <row r="199" spans="1:6" x14ac:dyDescent="0.25">
      <c r="A199" s="62" t="s">
        <v>410</v>
      </c>
      <c r="B199" s="336" t="s">
        <v>257</v>
      </c>
      <c r="C199" s="337"/>
      <c r="D199" s="337"/>
      <c r="E199" s="337"/>
      <c r="F199" s="63">
        <f>SUM(F189:F197)</f>
        <v>0</v>
      </c>
    </row>
    <row r="201" spans="1:6" x14ac:dyDescent="0.25">
      <c r="A201" s="62" t="s">
        <v>416</v>
      </c>
      <c r="B201" s="336" t="s">
        <v>239</v>
      </c>
      <c r="C201" s="337"/>
      <c r="D201" s="337"/>
      <c r="E201" s="337"/>
      <c r="F201" s="63"/>
    </row>
    <row r="203" spans="1:6" ht="270" x14ac:dyDescent="0.25">
      <c r="A203" s="64" t="s">
        <v>417</v>
      </c>
      <c r="B203" s="65" t="s">
        <v>259</v>
      </c>
      <c r="C203" s="66" t="s">
        <v>2</v>
      </c>
      <c r="D203" s="67">
        <v>6</v>
      </c>
      <c r="E203" s="142">
        <v>0</v>
      </c>
      <c r="F203" s="67">
        <f t="shared" ref="F203" si="10">D203*E203</f>
        <v>0</v>
      </c>
    </row>
    <row r="205" spans="1:6" x14ac:dyDescent="0.25">
      <c r="A205" s="62" t="s">
        <v>416</v>
      </c>
      <c r="B205" s="336" t="s">
        <v>240</v>
      </c>
      <c r="C205" s="337"/>
      <c r="D205" s="337"/>
      <c r="E205" s="337"/>
      <c r="F205" s="63">
        <f>F203</f>
        <v>0</v>
      </c>
    </row>
    <row r="207" spans="1:6" x14ac:dyDescent="0.25">
      <c r="A207" s="62" t="s">
        <v>418</v>
      </c>
      <c r="B207" s="336" t="s">
        <v>236</v>
      </c>
      <c r="C207" s="337"/>
      <c r="D207" s="337"/>
      <c r="E207" s="337"/>
      <c r="F207" s="63"/>
    </row>
    <row r="209" spans="1:6" ht="90" x14ac:dyDescent="0.25">
      <c r="A209" s="64" t="s">
        <v>419</v>
      </c>
      <c r="B209" s="65" t="s">
        <v>273</v>
      </c>
      <c r="C209" s="66"/>
      <c r="D209" s="67"/>
      <c r="E209" s="67"/>
      <c r="F209" s="67"/>
    </row>
    <row r="210" spans="1:6" x14ac:dyDescent="0.25">
      <c r="A210" s="64"/>
      <c r="B210" s="65"/>
      <c r="C210" s="66"/>
      <c r="D210" s="67"/>
      <c r="E210" s="67"/>
      <c r="F210" s="67"/>
    </row>
    <row r="211" spans="1:6" x14ac:dyDescent="0.25">
      <c r="A211" s="64" t="s">
        <v>235</v>
      </c>
      <c r="B211" s="65" t="s">
        <v>274</v>
      </c>
      <c r="C211" s="66" t="s">
        <v>237</v>
      </c>
      <c r="D211" s="67">
        <v>92</v>
      </c>
      <c r="E211" s="142">
        <v>0</v>
      </c>
      <c r="F211" s="67">
        <f t="shared" ref="F211:F234" si="11">D211*E211</f>
        <v>0</v>
      </c>
    </row>
    <row r="212" spans="1:6" x14ac:dyDescent="0.25">
      <c r="A212" s="64"/>
      <c r="B212" s="65"/>
      <c r="C212" s="66"/>
      <c r="D212" s="67"/>
      <c r="E212" s="67"/>
      <c r="F212" s="67"/>
    </row>
    <row r="213" spans="1:6" ht="90" x14ac:dyDescent="0.25">
      <c r="A213" s="64" t="s">
        <v>420</v>
      </c>
      <c r="B213" s="65" t="s">
        <v>276</v>
      </c>
      <c r="C213" s="66"/>
      <c r="D213" s="67"/>
      <c r="E213" s="67"/>
      <c r="F213" s="67">
        <f t="shared" si="11"/>
        <v>0</v>
      </c>
    </row>
    <row r="214" spans="1:6" x14ac:dyDescent="0.25">
      <c r="A214" s="64"/>
      <c r="B214" s="65"/>
      <c r="C214" s="66"/>
      <c r="D214" s="67"/>
      <c r="E214" s="67"/>
      <c r="F214" s="67"/>
    </row>
    <row r="215" spans="1:6" x14ac:dyDescent="0.25">
      <c r="A215" s="64" t="s">
        <v>235</v>
      </c>
      <c r="B215" s="65" t="s">
        <v>277</v>
      </c>
      <c r="C215" s="66" t="s">
        <v>237</v>
      </c>
      <c r="D215" s="67">
        <v>52</v>
      </c>
      <c r="E215" s="142">
        <v>0</v>
      </c>
      <c r="F215" s="67">
        <f t="shared" si="11"/>
        <v>0</v>
      </c>
    </row>
    <row r="216" spans="1:6" x14ac:dyDescent="0.25">
      <c r="A216" s="64"/>
      <c r="B216" s="65"/>
      <c r="C216" s="66"/>
      <c r="D216" s="67"/>
      <c r="E216" s="67"/>
      <c r="F216" s="67"/>
    </row>
    <row r="217" spans="1:6" ht="409.5" x14ac:dyDescent="0.25">
      <c r="A217" s="64" t="s">
        <v>421</v>
      </c>
      <c r="B217" s="65" t="s">
        <v>260</v>
      </c>
      <c r="C217" s="66"/>
      <c r="D217" s="67"/>
      <c r="E217" s="67"/>
      <c r="F217" s="67">
        <f t="shared" si="11"/>
        <v>0</v>
      </c>
    </row>
    <row r="218" spans="1:6" x14ac:dyDescent="0.25">
      <c r="A218" s="64"/>
      <c r="B218" s="65"/>
      <c r="C218" s="66"/>
      <c r="D218" s="67"/>
      <c r="E218" s="67"/>
      <c r="F218" s="67"/>
    </row>
    <row r="219" spans="1:6" x14ac:dyDescent="0.25">
      <c r="A219" s="64" t="s">
        <v>235</v>
      </c>
      <c r="B219" s="65" t="s">
        <v>385</v>
      </c>
      <c r="C219" s="66" t="s">
        <v>2</v>
      </c>
      <c r="D219" s="67">
        <v>1</v>
      </c>
      <c r="E219" s="142">
        <v>0</v>
      </c>
      <c r="F219" s="67">
        <f t="shared" si="11"/>
        <v>0</v>
      </c>
    </row>
    <row r="220" spans="1:6" x14ac:dyDescent="0.25">
      <c r="A220" s="64" t="s">
        <v>235</v>
      </c>
      <c r="B220" s="65" t="s">
        <v>386</v>
      </c>
      <c r="C220" s="66" t="s">
        <v>2</v>
      </c>
      <c r="D220" s="67">
        <v>1</v>
      </c>
      <c r="E220" s="142">
        <v>0</v>
      </c>
      <c r="F220" s="67">
        <f t="shared" si="11"/>
        <v>0</v>
      </c>
    </row>
    <row r="221" spans="1:6" x14ac:dyDescent="0.25">
      <c r="A221" s="64" t="s">
        <v>235</v>
      </c>
      <c r="B221" s="65" t="s">
        <v>387</v>
      </c>
      <c r="C221" s="66" t="s">
        <v>2</v>
      </c>
      <c r="D221" s="67">
        <v>1</v>
      </c>
      <c r="E221" s="142">
        <v>0</v>
      </c>
      <c r="F221" s="67">
        <f t="shared" si="11"/>
        <v>0</v>
      </c>
    </row>
    <row r="222" spans="1:6" x14ac:dyDescent="0.25">
      <c r="A222" s="64" t="s">
        <v>235</v>
      </c>
      <c r="B222" s="65" t="s">
        <v>388</v>
      </c>
      <c r="C222" s="66" t="s">
        <v>2</v>
      </c>
      <c r="D222" s="67">
        <v>1</v>
      </c>
      <c r="E222" s="142">
        <v>0</v>
      </c>
      <c r="F222" s="67">
        <f t="shared" si="11"/>
        <v>0</v>
      </c>
    </row>
    <row r="223" spans="1:6" x14ac:dyDescent="0.25">
      <c r="A223" s="64" t="s">
        <v>235</v>
      </c>
      <c r="B223" s="65" t="s">
        <v>389</v>
      </c>
      <c r="C223" s="66" t="s">
        <v>2</v>
      </c>
      <c r="D223" s="67">
        <v>1</v>
      </c>
      <c r="E223" s="142">
        <v>0</v>
      </c>
      <c r="F223" s="67">
        <f t="shared" si="11"/>
        <v>0</v>
      </c>
    </row>
    <row r="224" spans="1:6" ht="30" x14ac:dyDescent="0.25">
      <c r="A224" s="64" t="s">
        <v>235</v>
      </c>
      <c r="B224" s="65" t="s">
        <v>390</v>
      </c>
      <c r="C224" s="66" t="s">
        <v>2</v>
      </c>
      <c r="D224" s="67">
        <v>1</v>
      </c>
      <c r="E224" s="142">
        <v>0</v>
      </c>
      <c r="F224" s="67">
        <f t="shared" si="11"/>
        <v>0</v>
      </c>
    </row>
    <row r="225" spans="1:6" x14ac:dyDescent="0.25">
      <c r="A225" s="64"/>
      <c r="B225" s="65"/>
      <c r="C225" s="66"/>
      <c r="D225" s="67"/>
      <c r="E225" s="67"/>
      <c r="F225" s="67"/>
    </row>
    <row r="226" spans="1:6" ht="45" x14ac:dyDescent="0.25">
      <c r="A226" s="64" t="s">
        <v>422</v>
      </c>
      <c r="B226" s="65" t="s">
        <v>391</v>
      </c>
      <c r="C226" s="66"/>
      <c r="D226" s="67"/>
      <c r="E226" s="67"/>
      <c r="F226" s="67">
        <f t="shared" si="11"/>
        <v>0</v>
      </c>
    </row>
    <row r="227" spans="1:6" x14ac:dyDescent="0.25">
      <c r="A227" s="64"/>
      <c r="B227" s="65"/>
      <c r="C227" s="66"/>
      <c r="D227" s="67"/>
      <c r="E227" s="67"/>
      <c r="F227" s="67"/>
    </row>
    <row r="228" spans="1:6" x14ac:dyDescent="0.25">
      <c r="A228" s="64" t="s">
        <v>235</v>
      </c>
      <c r="B228" s="65" t="s">
        <v>392</v>
      </c>
      <c r="C228" s="66" t="s">
        <v>2</v>
      </c>
      <c r="D228" s="67">
        <v>2</v>
      </c>
      <c r="E228" s="142">
        <v>0</v>
      </c>
      <c r="F228" s="67">
        <f t="shared" si="11"/>
        <v>0</v>
      </c>
    </row>
    <row r="229" spans="1:6" x14ac:dyDescent="0.25">
      <c r="A229" s="64"/>
      <c r="B229" s="65"/>
      <c r="C229" s="66"/>
      <c r="D229" s="67"/>
      <c r="E229" s="67"/>
      <c r="F229" s="67"/>
    </row>
    <row r="230" spans="1:6" ht="75" x14ac:dyDescent="0.25">
      <c r="A230" s="64" t="s">
        <v>423</v>
      </c>
      <c r="B230" s="65" t="s">
        <v>283</v>
      </c>
      <c r="C230" s="66" t="s">
        <v>2</v>
      </c>
      <c r="D230" s="67">
        <v>10</v>
      </c>
      <c r="E230" s="142">
        <v>0</v>
      </c>
      <c r="F230" s="67">
        <f t="shared" si="11"/>
        <v>0</v>
      </c>
    </row>
    <row r="231" spans="1:6" x14ac:dyDescent="0.25">
      <c r="A231" s="64"/>
      <c r="B231" s="65"/>
      <c r="C231" s="66"/>
      <c r="D231" s="67"/>
      <c r="E231" s="67"/>
      <c r="F231" s="67"/>
    </row>
    <row r="232" spans="1:6" ht="90" x14ac:dyDescent="0.25">
      <c r="A232" s="64" t="s">
        <v>424</v>
      </c>
      <c r="B232" s="65" t="s">
        <v>261</v>
      </c>
      <c r="C232" s="66" t="s">
        <v>228</v>
      </c>
      <c r="D232" s="67">
        <v>1</v>
      </c>
      <c r="E232" s="142">
        <v>0</v>
      </c>
      <c r="F232" s="67">
        <f t="shared" si="11"/>
        <v>0</v>
      </c>
    </row>
    <row r="233" spans="1:6" x14ac:dyDescent="0.25">
      <c r="A233" s="64"/>
      <c r="B233" s="65"/>
      <c r="C233" s="66"/>
      <c r="D233" s="67"/>
      <c r="E233" s="67"/>
      <c r="F233" s="67"/>
    </row>
    <row r="234" spans="1:6" ht="90" x14ac:dyDescent="0.25">
      <c r="A234" s="64" t="s">
        <v>425</v>
      </c>
      <c r="B234" s="65" t="s">
        <v>262</v>
      </c>
      <c r="C234" s="66" t="s">
        <v>228</v>
      </c>
      <c r="D234" s="67">
        <v>1</v>
      </c>
      <c r="E234" s="142">
        <v>0</v>
      </c>
      <c r="F234" s="67">
        <f t="shared" si="11"/>
        <v>0</v>
      </c>
    </row>
    <row r="236" spans="1:6" x14ac:dyDescent="0.25">
      <c r="A236" s="62" t="s">
        <v>418</v>
      </c>
      <c r="B236" s="336" t="s">
        <v>238</v>
      </c>
      <c r="C236" s="337"/>
      <c r="D236" s="337"/>
      <c r="E236" s="337"/>
      <c r="F236" s="63">
        <f>SUM(F211:F234)</f>
        <v>0</v>
      </c>
    </row>
    <row r="238" spans="1:6" x14ac:dyDescent="0.25">
      <c r="A238" s="62" t="s">
        <v>426</v>
      </c>
      <c r="B238" s="336" t="s">
        <v>241</v>
      </c>
      <c r="C238" s="337"/>
      <c r="D238" s="337"/>
      <c r="E238" s="337"/>
      <c r="F238" s="63"/>
    </row>
    <row r="240" spans="1:6" ht="210" x14ac:dyDescent="0.25">
      <c r="A240" s="64" t="s">
        <v>427</v>
      </c>
      <c r="B240" s="65" t="s">
        <v>393</v>
      </c>
      <c r="C240" s="66" t="s">
        <v>228</v>
      </c>
      <c r="D240" s="67">
        <v>1</v>
      </c>
      <c r="E240" s="142">
        <v>0</v>
      </c>
      <c r="F240" s="67">
        <f>D240*E240</f>
        <v>0</v>
      </c>
    </row>
    <row r="242" spans="1:6" x14ac:dyDescent="0.25">
      <c r="A242" s="62" t="s">
        <v>426</v>
      </c>
      <c r="B242" s="336" t="s">
        <v>242</v>
      </c>
      <c r="C242" s="337"/>
      <c r="D242" s="337"/>
      <c r="E242" s="337"/>
      <c r="F242" s="63">
        <f>F240</f>
        <v>0</v>
      </c>
    </row>
    <row r="245" spans="1:6" x14ac:dyDescent="0.25">
      <c r="A245" s="62" t="s">
        <v>394</v>
      </c>
      <c r="B245" s="336" t="s">
        <v>285</v>
      </c>
      <c r="C245" s="337"/>
      <c r="D245" s="337"/>
      <c r="E245" s="337"/>
    </row>
    <row r="247" spans="1:6" x14ac:dyDescent="0.25">
      <c r="A247" s="62" t="s">
        <v>395</v>
      </c>
      <c r="B247" s="336" t="s">
        <v>0</v>
      </c>
      <c r="C247" s="337"/>
      <c r="D247" s="337"/>
      <c r="E247" s="337"/>
      <c r="F247" s="63">
        <f>F141</f>
        <v>0</v>
      </c>
    </row>
    <row r="248" spans="1:6" x14ac:dyDescent="0.25">
      <c r="A248" s="62" t="s">
        <v>397</v>
      </c>
      <c r="B248" s="336" t="s">
        <v>3</v>
      </c>
      <c r="C248" s="337"/>
      <c r="D248" s="337"/>
      <c r="E248" s="337"/>
      <c r="F248" s="63">
        <f>F183</f>
        <v>0</v>
      </c>
    </row>
    <row r="249" spans="1:6" x14ac:dyDescent="0.25">
      <c r="A249" s="62" t="s">
        <v>410</v>
      </c>
      <c r="B249" s="336" t="s">
        <v>253</v>
      </c>
      <c r="C249" s="337"/>
      <c r="D249" s="337"/>
      <c r="E249" s="337"/>
      <c r="F249" s="63">
        <f>F199</f>
        <v>0</v>
      </c>
    </row>
    <row r="250" spans="1:6" x14ac:dyDescent="0.25">
      <c r="A250" s="62" t="s">
        <v>416</v>
      </c>
      <c r="B250" s="336" t="s">
        <v>239</v>
      </c>
      <c r="C250" s="337"/>
      <c r="D250" s="337"/>
      <c r="E250" s="337"/>
      <c r="F250" s="63">
        <f>F205</f>
        <v>0</v>
      </c>
    </row>
    <row r="251" spans="1:6" x14ac:dyDescent="0.25">
      <c r="A251" s="62" t="s">
        <v>418</v>
      </c>
      <c r="B251" s="336" t="s">
        <v>236</v>
      </c>
      <c r="C251" s="337"/>
      <c r="D251" s="337"/>
      <c r="E251" s="337"/>
      <c r="F251" s="63">
        <f>F236</f>
        <v>0</v>
      </c>
    </row>
    <row r="252" spans="1:6" x14ac:dyDescent="0.25">
      <c r="A252" s="62" t="s">
        <v>426</v>
      </c>
      <c r="B252" s="336" t="s">
        <v>241</v>
      </c>
      <c r="C252" s="337"/>
      <c r="D252" s="337"/>
      <c r="E252" s="337"/>
      <c r="F252" s="63">
        <f>F242</f>
        <v>0</v>
      </c>
    </row>
    <row r="254" spans="1:6" x14ac:dyDescent="0.25">
      <c r="A254" s="62" t="s">
        <v>394</v>
      </c>
      <c r="B254" s="336" t="s">
        <v>286</v>
      </c>
      <c r="C254" s="337"/>
      <c r="D254" s="337"/>
      <c r="E254" s="337"/>
      <c r="F254" s="63">
        <f>SUM(F247:F252)</f>
        <v>0</v>
      </c>
    </row>
  </sheetData>
  <sheetProtection password="EE41" sheet="1" objects="1" scenarios="1" selectLockedCells="1"/>
  <mergeCells count="44">
    <mergeCell ref="B252:E252"/>
    <mergeCell ref="B254:E254"/>
    <mergeCell ref="B247:E247"/>
    <mergeCell ref="B248:E248"/>
    <mergeCell ref="B249:E249"/>
    <mergeCell ref="B250:E250"/>
    <mergeCell ref="B251:E251"/>
    <mergeCell ref="B207:E207"/>
    <mergeCell ref="B236:E236"/>
    <mergeCell ref="B238:E238"/>
    <mergeCell ref="B242:E242"/>
    <mergeCell ref="B245:E245"/>
    <mergeCell ref="B183:E183"/>
    <mergeCell ref="B185:E185"/>
    <mergeCell ref="B199:E199"/>
    <mergeCell ref="B201:E201"/>
    <mergeCell ref="B205:E205"/>
    <mergeCell ref="B132:E132"/>
    <mergeCell ref="B134:E134"/>
    <mergeCell ref="B141:E141"/>
    <mergeCell ref="B143:E143"/>
    <mergeCell ref="B130:E130"/>
    <mergeCell ref="B2:E2"/>
    <mergeCell ref="B60:E60"/>
    <mergeCell ref="B5:E5"/>
    <mergeCell ref="B7:E7"/>
    <mergeCell ref="B14:E14"/>
    <mergeCell ref="B16:E16"/>
    <mergeCell ref="B58:E58"/>
    <mergeCell ref="B125:E125"/>
    <mergeCell ref="B126:E126"/>
    <mergeCell ref="B128:E128"/>
    <mergeCell ref="B124:E124"/>
    <mergeCell ref="B74:E74"/>
    <mergeCell ref="B76:E76"/>
    <mergeCell ref="B82:E82"/>
    <mergeCell ref="B84:E84"/>
    <mergeCell ref="B110:E110"/>
    <mergeCell ref="B112:E112"/>
    <mergeCell ref="B117:E117"/>
    <mergeCell ref="B119:E119"/>
    <mergeCell ref="B121:E121"/>
    <mergeCell ref="B122:E122"/>
    <mergeCell ref="B123:E123"/>
  </mergeCells>
  <pageMargins left="0.7" right="0.7" top="0.75" bottom="0.75" header="0.3" footer="0.3"/>
  <pageSetup paperSize="9" scale="80" orientation="portrait" r:id="rId1"/>
  <rowBreaks count="10" manualBreakCount="10">
    <brk id="21" max="5" man="1"/>
    <brk id="58" max="16383" man="1"/>
    <brk id="74" max="16383" man="1"/>
    <brk id="103" max="5" man="1"/>
    <brk id="118" max="16383" man="1"/>
    <brk id="129" max="16383" man="1"/>
    <brk id="183" max="16383" man="1"/>
    <brk id="199" max="16383" man="1"/>
    <brk id="231" max="5" man="1"/>
    <brk id="2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Zeros="0" zoomScaleNormal="100" zoomScaleSheetLayoutView="100" workbookViewId="0">
      <selection activeCell="E5" sqref="E5"/>
    </sheetView>
  </sheetViews>
  <sheetFormatPr defaultRowHeight="15" x14ac:dyDescent="0.25"/>
  <cols>
    <col min="1" max="1" width="7.5703125" style="242" customWidth="1"/>
    <col min="2" max="2" width="52" style="242" customWidth="1"/>
    <col min="3" max="4" width="9" style="242" customWidth="1"/>
    <col min="5" max="5" width="11" style="242" customWidth="1"/>
    <col min="6" max="6" width="13.7109375" style="242" customWidth="1"/>
    <col min="7" max="16384" width="9.140625" style="242"/>
  </cols>
  <sheetData>
    <row r="1" spans="1:6" ht="18.75" x14ac:dyDescent="0.3">
      <c r="A1" s="240">
        <v>5</v>
      </c>
      <c r="B1" s="241" t="s">
        <v>428</v>
      </c>
    </row>
    <row r="2" spans="1:6" s="307" customFormat="1" ht="12.75" x14ac:dyDescent="0.2"/>
    <row r="3" spans="1:6" s="308" customFormat="1" ht="15" customHeight="1" x14ac:dyDescent="0.2">
      <c r="A3" s="339" t="s">
        <v>438</v>
      </c>
      <c r="B3" s="340"/>
      <c r="C3" s="340"/>
      <c r="D3" s="340"/>
      <c r="E3" s="340"/>
      <c r="F3" s="341"/>
    </row>
    <row r="4" spans="1:6" s="307" customFormat="1" ht="45" x14ac:dyDescent="0.2">
      <c r="A4" s="244" t="s">
        <v>108</v>
      </c>
      <c r="B4" s="245" t="s">
        <v>67</v>
      </c>
      <c r="C4" s="244" t="s">
        <v>109</v>
      </c>
      <c r="D4" s="246" t="s">
        <v>110</v>
      </c>
      <c r="E4" s="244" t="s">
        <v>111</v>
      </c>
      <c r="F4" s="244" t="s">
        <v>112</v>
      </c>
    </row>
    <row r="5" spans="1:6" s="307" customFormat="1" ht="75" x14ac:dyDescent="0.25">
      <c r="A5" s="309" t="s">
        <v>439</v>
      </c>
      <c r="B5" s="310" t="s">
        <v>113</v>
      </c>
      <c r="C5" s="311" t="s">
        <v>129</v>
      </c>
      <c r="D5" s="312">
        <f>((110*0.4*0.85)+(13*0.4*0.9))*0.9</f>
        <v>37.872</v>
      </c>
      <c r="E5" s="313">
        <v>0</v>
      </c>
      <c r="F5" s="314">
        <f>D5*E5</f>
        <v>0</v>
      </c>
    </row>
    <row r="6" spans="1:6" s="307" customFormat="1" ht="75" x14ac:dyDescent="0.25">
      <c r="A6" s="309" t="s">
        <v>440</v>
      </c>
      <c r="B6" s="310" t="s">
        <v>114</v>
      </c>
      <c r="C6" s="311" t="s">
        <v>129</v>
      </c>
      <c r="D6" s="312">
        <f>((110*0.4*0.85)+(13*0.4*0.9))*0.1</f>
        <v>4.2080000000000002</v>
      </c>
      <c r="E6" s="313">
        <v>0</v>
      </c>
      <c r="F6" s="314">
        <f>D6*E6</f>
        <v>0</v>
      </c>
    </row>
    <row r="7" spans="1:6" s="307" customFormat="1" ht="60" x14ac:dyDescent="0.25">
      <c r="A7" s="309" t="s">
        <v>441</v>
      </c>
      <c r="B7" s="310" t="s">
        <v>130</v>
      </c>
      <c r="C7" s="311" t="s">
        <v>2</v>
      </c>
      <c r="D7" s="312">
        <v>2</v>
      </c>
      <c r="E7" s="313">
        <v>0</v>
      </c>
      <c r="F7" s="314">
        <f>D7*E7</f>
        <v>0</v>
      </c>
    </row>
    <row r="8" spans="1:6" s="307" customFormat="1" ht="30" x14ac:dyDescent="0.25">
      <c r="A8" s="309" t="s">
        <v>442</v>
      </c>
      <c r="B8" s="310" t="s">
        <v>131</v>
      </c>
      <c r="C8" s="311" t="s">
        <v>2</v>
      </c>
      <c r="D8" s="315">
        <v>3</v>
      </c>
      <c r="E8" s="313">
        <v>0</v>
      </c>
      <c r="F8" s="314">
        <f t="shared" ref="F8:F15" si="0">D8*E8</f>
        <v>0</v>
      </c>
    </row>
    <row r="9" spans="1:6" s="307" customFormat="1" ht="30" x14ac:dyDescent="0.25">
      <c r="A9" s="309" t="s">
        <v>443</v>
      </c>
      <c r="B9" s="310" t="s">
        <v>107</v>
      </c>
      <c r="C9" s="311" t="s">
        <v>1</v>
      </c>
      <c r="D9" s="315">
        <f>((110*0.4*0.2)+(13*0.4*0.2))</f>
        <v>9.84</v>
      </c>
      <c r="E9" s="313">
        <v>0</v>
      </c>
      <c r="F9" s="314">
        <f t="shared" si="0"/>
        <v>0</v>
      </c>
    </row>
    <row r="10" spans="1:6" s="243" customFormat="1" ht="30" x14ac:dyDescent="0.25">
      <c r="A10" s="256" t="s">
        <v>444</v>
      </c>
      <c r="B10" s="247" t="s">
        <v>115</v>
      </c>
      <c r="C10" s="248" t="s">
        <v>1</v>
      </c>
      <c r="D10" s="250">
        <f>13*0.4*0.25</f>
        <v>1.3</v>
      </c>
      <c r="E10" s="316">
        <v>0</v>
      </c>
      <c r="F10" s="251">
        <f t="shared" si="0"/>
        <v>0</v>
      </c>
    </row>
    <row r="11" spans="1:6" s="307" customFormat="1" x14ac:dyDescent="0.25">
      <c r="A11" s="309" t="s">
        <v>445</v>
      </c>
      <c r="B11" s="310" t="s">
        <v>116</v>
      </c>
      <c r="C11" s="311" t="s">
        <v>1</v>
      </c>
      <c r="D11" s="315">
        <f>D5+D6-D12</f>
        <v>28.387527999999996</v>
      </c>
      <c r="E11" s="313">
        <v>0</v>
      </c>
      <c r="F11" s="314">
        <f t="shared" si="0"/>
        <v>0</v>
      </c>
    </row>
    <row r="12" spans="1:6" s="307" customFormat="1" x14ac:dyDescent="0.25">
      <c r="A12" s="309" t="s">
        <v>446</v>
      </c>
      <c r="B12" s="317" t="s">
        <v>117</v>
      </c>
      <c r="C12" s="311" t="s">
        <v>1</v>
      </c>
      <c r="D12" s="315">
        <f>D8*(1.08*1.01*0.78)+D9+D10</f>
        <v>13.692472</v>
      </c>
      <c r="E12" s="313">
        <v>0</v>
      </c>
      <c r="F12" s="314">
        <f t="shared" si="0"/>
        <v>0</v>
      </c>
    </row>
    <row r="13" spans="1:6" s="307" customFormat="1" ht="45" x14ac:dyDescent="0.25">
      <c r="A13" s="309" t="s">
        <v>447</v>
      </c>
      <c r="B13" s="318" t="s">
        <v>132</v>
      </c>
      <c r="C13" s="311" t="s">
        <v>2</v>
      </c>
      <c r="D13" s="319">
        <v>5</v>
      </c>
      <c r="E13" s="313">
        <v>0</v>
      </c>
      <c r="F13" s="314">
        <f t="shared" si="0"/>
        <v>0</v>
      </c>
    </row>
    <row r="14" spans="1:6" ht="105" x14ac:dyDescent="0.25">
      <c r="A14" s="320" t="s">
        <v>448</v>
      </c>
      <c r="B14" s="318" t="s">
        <v>118</v>
      </c>
      <c r="C14" s="321" t="s">
        <v>66</v>
      </c>
      <c r="D14" s="319">
        <v>138</v>
      </c>
      <c r="E14" s="322">
        <v>0</v>
      </c>
      <c r="F14" s="314">
        <f>D14*E14</f>
        <v>0</v>
      </c>
    </row>
    <row r="15" spans="1:6" s="307" customFormat="1" ht="45" x14ac:dyDescent="0.25">
      <c r="A15" s="309" t="s">
        <v>449</v>
      </c>
      <c r="B15" s="318" t="s">
        <v>133</v>
      </c>
      <c r="C15" s="311" t="s">
        <v>2</v>
      </c>
      <c r="D15" s="323">
        <v>30</v>
      </c>
      <c r="E15" s="313">
        <v>0</v>
      </c>
      <c r="F15" s="314">
        <f t="shared" si="0"/>
        <v>0</v>
      </c>
    </row>
    <row r="16" spans="1:6" ht="45" x14ac:dyDescent="0.25">
      <c r="A16" s="309" t="s">
        <v>450</v>
      </c>
      <c r="B16" s="324" t="s">
        <v>119</v>
      </c>
      <c r="C16" s="321" t="s">
        <v>66</v>
      </c>
      <c r="D16" s="319">
        <v>828</v>
      </c>
      <c r="E16" s="322">
        <v>0</v>
      </c>
      <c r="F16" s="314">
        <f>D16*E16</f>
        <v>0</v>
      </c>
    </row>
    <row r="17" spans="1:6" ht="90" x14ac:dyDescent="0.25">
      <c r="A17" s="309" t="s">
        <v>451</v>
      </c>
      <c r="B17" s="324" t="s">
        <v>120</v>
      </c>
      <c r="C17" s="321" t="s">
        <v>66</v>
      </c>
      <c r="D17" s="319">
        <v>138</v>
      </c>
      <c r="E17" s="322">
        <v>0</v>
      </c>
      <c r="F17" s="314">
        <f>D17*E17</f>
        <v>0</v>
      </c>
    </row>
    <row r="18" spans="1:6" ht="90" x14ac:dyDescent="0.25">
      <c r="A18" s="309" t="s">
        <v>452</v>
      </c>
      <c r="B18" s="324" t="s">
        <v>134</v>
      </c>
      <c r="C18" s="321" t="s">
        <v>2</v>
      </c>
      <c r="D18" s="319">
        <v>5</v>
      </c>
      <c r="E18" s="322">
        <v>0</v>
      </c>
      <c r="F18" s="314">
        <f>D18*E18</f>
        <v>0</v>
      </c>
    </row>
    <row r="19" spans="1:6" ht="30" x14ac:dyDescent="0.25">
      <c r="A19" s="309" t="s">
        <v>453</v>
      </c>
      <c r="B19" s="324" t="s">
        <v>567</v>
      </c>
      <c r="C19" s="321" t="s">
        <v>66</v>
      </c>
      <c r="D19" s="319">
        <v>138</v>
      </c>
      <c r="E19" s="322">
        <v>0</v>
      </c>
      <c r="F19" s="314">
        <f>D19*E19</f>
        <v>0</v>
      </c>
    </row>
    <row r="20" spans="1:6" s="307" customFormat="1" x14ac:dyDescent="0.25">
      <c r="A20" s="358" t="s">
        <v>135</v>
      </c>
      <c r="B20" s="359"/>
      <c r="C20" s="359"/>
      <c r="D20" s="359"/>
      <c r="E20" s="360"/>
      <c r="F20" s="265">
        <f>SUM(F5:F19)</f>
        <v>0</v>
      </c>
    </row>
    <row r="21" spans="1:6" s="307" customFormat="1" ht="12.75" x14ac:dyDescent="0.2">
      <c r="A21" s="325"/>
      <c r="B21" s="325"/>
      <c r="C21" s="325"/>
      <c r="D21" s="325"/>
      <c r="E21" s="325"/>
      <c r="F21" s="326"/>
    </row>
    <row r="22" spans="1:6" s="243" customFormat="1" ht="18.75" x14ac:dyDescent="0.25">
      <c r="A22" s="348" t="s">
        <v>454</v>
      </c>
      <c r="B22" s="349"/>
      <c r="C22" s="349"/>
      <c r="D22" s="349"/>
      <c r="E22" s="349"/>
      <c r="F22" s="350"/>
    </row>
    <row r="23" spans="1:6" s="243" customFormat="1" x14ac:dyDescent="0.25">
      <c r="A23" s="304">
        <v>5.0999999999999996</v>
      </c>
      <c r="B23" s="354" t="str">
        <f>'[1]Građevinski materijal i radovi'!$A$1</f>
        <v>GRAĐEVINSKI MATERIJAL I RADOVI</v>
      </c>
      <c r="C23" s="355"/>
      <c r="D23" s="355"/>
      <c r="E23" s="356"/>
      <c r="F23" s="264">
        <f>F20</f>
        <v>0</v>
      </c>
    </row>
    <row r="24" spans="1:6" s="243" customFormat="1" x14ac:dyDescent="0.25">
      <c r="A24" s="357" t="s">
        <v>157</v>
      </c>
      <c r="B24" s="357"/>
      <c r="C24" s="357"/>
      <c r="D24" s="357"/>
      <c r="E24" s="357"/>
      <c r="F24" s="305">
        <f>SUM(F23:F23)</f>
        <v>0</v>
      </c>
    </row>
    <row r="25" spans="1:6" s="307" customFormat="1" ht="12.75" x14ac:dyDescent="0.2">
      <c r="A25" s="325"/>
      <c r="B25" s="325"/>
      <c r="C25" s="325"/>
      <c r="D25" s="325"/>
      <c r="E25" s="325"/>
      <c r="F25" s="326"/>
    </row>
    <row r="26" spans="1:6" ht="18.75" x14ac:dyDescent="0.3">
      <c r="A26" s="240">
        <v>6</v>
      </c>
      <c r="B26" s="241" t="s">
        <v>456</v>
      </c>
    </row>
    <row r="27" spans="1:6" s="152" customFormat="1" ht="12.75" x14ac:dyDescent="0.2"/>
    <row r="28" spans="1:6" s="153" customFormat="1" ht="12.75" x14ac:dyDescent="0.2">
      <c r="A28" s="342" t="s">
        <v>455</v>
      </c>
      <c r="B28" s="343"/>
      <c r="C28" s="343"/>
      <c r="D28" s="343"/>
      <c r="E28" s="343"/>
      <c r="F28" s="344"/>
    </row>
    <row r="29" spans="1:6" s="152" customFormat="1" ht="38.25" x14ac:dyDescent="0.2">
      <c r="A29" s="154" t="s">
        <v>108</v>
      </c>
      <c r="B29" s="155" t="s">
        <v>67</v>
      </c>
      <c r="C29" s="154" t="s">
        <v>109</v>
      </c>
      <c r="D29" s="156" t="s">
        <v>110</v>
      </c>
      <c r="E29" s="154" t="s">
        <v>111</v>
      </c>
      <c r="F29" s="154" t="s">
        <v>112</v>
      </c>
    </row>
    <row r="30" spans="1:6" s="152" customFormat="1" ht="51" x14ac:dyDescent="0.2">
      <c r="A30" s="157" t="s">
        <v>458</v>
      </c>
      <c r="B30" s="158" t="s">
        <v>113</v>
      </c>
      <c r="C30" s="159" t="s">
        <v>429</v>
      </c>
      <c r="D30" s="160">
        <f>((102*0.4*0.85)+(9*0.4*0.9))*0.8</f>
        <v>30.336000000000002</v>
      </c>
      <c r="E30" s="161">
        <v>0</v>
      </c>
      <c r="F30" s="162">
        <f>D30*E30</f>
        <v>0</v>
      </c>
    </row>
    <row r="31" spans="1:6" s="152" customFormat="1" ht="51" x14ac:dyDescent="0.2">
      <c r="A31" s="157" t="s">
        <v>459</v>
      </c>
      <c r="B31" s="158" t="s">
        <v>114</v>
      </c>
      <c r="C31" s="159" t="s">
        <v>429</v>
      </c>
      <c r="D31" s="160">
        <f>((102*0.4*0.85)+(9*0.4*0.9))*0.2</f>
        <v>7.5840000000000005</v>
      </c>
      <c r="E31" s="161">
        <v>0</v>
      </c>
      <c r="F31" s="162">
        <f>D31*E31</f>
        <v>0</v>
      </c>
    </row>
    <row r="32" spans="1:6" s="152" customFormat="1" ht="38.25" x14ac:dyDescent="0.2">
      <c r="A32" s="157" t="s">
        <v>460</v>
      </c>
      <c r="B32" s="158" t="s">
        <v>130</v>
      </c>
      <c r="C32" s="159" t="s">
        <v>2</v>
      </c>
      <c r="D32" s="160">
        <v>1</v>
      </c>
      <c r="E32" s="161">
        <v>0</v>
      </c>
      <c r="F32" s="162">
        <f>D32*E32</f>
        <v>0</v>
      </c>
    </row>
    <row r="33" spans="1:6" s="152" customFormat="1" ht="25.5" x14ac:dyDescent="0.2">
      <c r="A33" s="157" t="s">
        <v>461</v>
      </c>
      <c r="B33" s="158" t="s">
        <v>430</v>
      </c>
      <c r="C33" s="159" t="s">
        <v>2</v>
      </c>
      <c r="D33" s="163">
        <v>1</v>
      </c>
      <c r="E33" s="161">
        <v>0</v>
      </c>
      <c r="F33" s="162">
        <f t="shared" ref="F33:F40" si="1">D33*E33</f>
        <v>0</v>
      </c>
    </row>
    <row r="34" spans="1:6" s="152" customFormat="1" ht="25.5" x14ac:dyDescent="0.2">
      <c r="A34" s="157" t="s">
        <v>462</v>
      </c>
      <c r="B34" s="158" t="s">
        <v>131</v>
      </c>
      <c r="C34" s="159" t="s">
        <v>2</v>
      </c>
      <c r="D34" s="163">
        <v>2</v>
      </c>
      <c r="E34" s="161">
        <v>0</v>
      </c>
      <c r="F34" s="162">
        <f t="shared" si="1"/>
        <v>0</v>
      </c>
    </row>
    <row r="35" spans="1:6" s="152" customFormat="1" ht="25.5" x14ac:dyDescent="0.2">
      <c r="A35" s="157" t="s">
        <v>463</v>
      </c>
      <c r="B35" s="158" t="s">
        <v>107</v>
      </c>
      <c r="C35" s="159" t="s">
        <v>1</v>
      </c>
      <c r="D35" s="163">
        <f>((102*0.4*0.2)+(9*0.4*0.2))</f>
        <v>8.8800000000000026</v>
      </c>
      <c r="E35" s="161">
        <v>0</v>
      </c>
      <c r="F35" s="162">
        <f t="shared" si="1"/>
        <v>0</v>
      </c>
    </row>
    <row r="36" spans="1:6" s="169" customFormat="1" ht="25.5" x14ac:dyDescent="0.2">
      <c r="A36" s="157" t="s">
        <v>464</v>
      </c>
      <c r="B36" s="164" t="s">
        <v>115</v>
      </c>
      <c r="C36" s="165" t="s">
        <v>1</v>
      </c>
      <c r="D36" s="166">
        <f>9*0.4*0.25</f>
        <v>0.9</v>
      </c>
      <c r="E36" s="167">
        <v>0</v>
      </c>
      <c r="F36" s="168">
        <f t="shared" si="1"/>
        <v>0</v>
      </c>
    </row>
    <row r="37" spans="1:6" s="152" customFormat="1" ht="12.75" x14ac:dyDescent="0.2">
      <c r="A37" s="157" t="s">
        <v>465</v>
      </c>
      <c r="B37" s="158" t="s">
        <v>116</v>
      </c>
      <c r="C37" s="159" t="s">
        <v>1</v>
      </c>
      <c r="D37" s="163">
        <f>D30+D31+D33*(0.63*0.63*0.91)+D34*(1.08*1.01*0.78)-D38</f>
        <v>28.139999999999997</v>
      </c>
      <c r="E37" s="161">
        <v>0</v>
      </c>
      <c r="F37" s="162">
        <f t="shared" si="1"/>
        <v>0</v>
      </c>
    </row>
    <row r="38" spans="1:6" s="152" customFormat="1" ht="12.75" x14ac:dyDescent="0.2">
      <c r="A38" s="157" t="s">
        <v>466</v>
      </c>
      <c r="B38" s="170" t="s">
        <v>117</v>
      </c>
      <c r="C38" s="159" t="s">
        <v>1</v>
      </c>
      <c r="D38" s="163">
        <f>D33*(0.63*0.63*0.91)+D34*(1.08*1.01*0.78)+D35+D36</f>
        <v>11.842827000000003</v>
      </c>
      <c r="E38" s="161">
        <v>0</v>
      </c>
      <c r="F38" s="162">
        <f t="shared" si="1"/>
        <v>0</v>
      </c>
    </row>
    <row r="39" spans="1:6" s="152" customFormat="1" ht="38.25" x14ac:dyDescent="0.2">
      <c r="A39" s="157" t="s">
        <v>467</v>
      </c>
      <c r="B39" s="171" t="s">
        <v>431</v>
      </c>
      <c r="C39" s="159" t="s">
        <v>2</v>
      </c>
      <c r="D39" s="172">
        <v>2</v>
      </c>
      <c r="E39" s="161">
        <v>0</v>
      </c>
      <c r="F39" s="162">
        <f t="shared" si="1"/>
        <v>0</v>
      </c>
    </row>
    <row r="40" spans="1:6" s="152" customFormat="1" ht="38.25" x14ac:dyDescent="0.2">
      <c r="A40" s="157" t="s">
        <v>468</v>
      </c>
      <c r="B40" s="171" t="s">
        <v>132</v>
      </c>
      <c r="C40" s="159" t="s">
        <v>2</v>
      </c>
      <c r="D40" s="172">
        <v>2</v>
      </c>
      <c r="E40" s="161">
        <v>0</v>
      </c>
      <c r="F40" s="162">
        <f t="shared" si="1"/>
        <v>0</v>
      </c>
    </row>
    <row r="41" spans="1:6" s="169" customFormat="1" ht="89.25" x14ac:dyDescent="0.2">
      <c r="A41" s="157" t="s">
        <v>469</v>
      </c>
      <c r="B41" s="171" t="s">
        <v>118</v>
      </c>
      <c r="C41" s="173" t="s">
        <v>66</v>
      </c>
      <c r="D41" s="172">
        <v>111</v>
      </c>
      <c r="E41" s="174">
        <v>0</v>
      </c>
      <c r="F41" s="162">
        <f>D41*E41</f>
        <v>0</v>
      </c>
    </row>
    <row r="42" spans="1:6" s="152" customFormat="1" ht="38.25" x14ac:dyDescent="0.2">
      <c r="A42" s="157" t="s">
        <v>470</v>
      </c>
      <c r="B42" s="171" t="s">
        <v>133</v>
      </c>
      <c r="C42" s="159" t="s">
        <v>2</v>
      </c>
      <c r="D42" s="175">
        <v>6</v>
      </c>
      <c r="E42" s="161">
        <v>0</v>
      </c>
      <c r="F42" s="162">
        <f t="shared" ref="F42" si="2">D42*E42</f>
        <v>0</v>
      </c>
    </row>
    <row r="43" spans="1:6" s="169" customFormat="1" ht="38.25" x14ac:dyDescent="0.2">
      <c r="A43" s="157" t="s">
        <v>471</v>
      </c>
      <c r="B43" s="176" t="s">
        <v>119</v>
      </c>
      <c r="C43" s="173" t="s">
        <v>66</v>
      </c>
      <c r="D43" s="172">
        <v>666</v>
      </c>
      <c r="E43" s="174">
        <v>0</v>
      </c>
      <c r="F43" s="162">
        <f>D43*E43</f>
        <v>0</v>
      </c>
    </row>
    <row r="44" spans="1:6" s="169" customFormat="1" ht="76.5" x14ac:dyDescent="0.2">
      <c r="A44" s="157" t="s">
        <v>472</v>
      </c>
      <c r="B44" s="176" t="s">
        <v>120</v>
      </c>
      <c r="C44" s="173" t="s">
        <v>66</v>
      </c>
      <c r="D44" s="172">
        <v>111</v>
      </c>
      <c r="E44" s="174">
        <v>0</v>
      </c>
      <c r="F44" s="162">
        <f>D44*E44</f>
        <v>0</v>
      </c>
    </row>
    <row r="45" spans="1:6" s="169" customFormat="1" ht="63.75" x14ac:dyDescent="0.2">
      <c r="A45" s="157" t="s">
        <v>473</v>
      </c>
      <c r="B45" s="176" t="s">
        <v>134</v>
      </c>
      <c r="C45" s="173" t="s">
        <v>2</v>
      </c>
      <c r="D45" s="172">
        <v>3</v>
      </c>
      <c r="E45" s="174">
        <v>0</v>
      </c>
      <c r="F45" s="162">
        <f>D45*E45</f>
        <v>0</v>
      </c>
    </row>
    <row r="46" spans="1:6" s="169" customFormat="1" ht="25.5" x14ac:dyDescent="0.2">
      <c r="A46" s="157" t="s">
        <v>474</v>
      </c>
      <c r="B46" s="176" t="s">
        <v>567</v>
      </c>
      <c r="C46" s="173" t="s">
        <v>66</v>
      </c>
      <c r="D46" s="172">
        <v>111</v>
      </c>
      <c r="E46" s="174">
        <v>0</v>
      </c>
      <c r="F46" s="162">
        <f>D46*E46</f>
        <v>0</v>
      </c>
    </row>
    <row r="47" spans="1:6" s="152" customFormat="1" ht="12.75" x14ac:dyDescent="0.2">
      <c r="A47" s="345" t="s">
        <v>432</v>
      </c>
      <c r="B47" s="346"/>
      <c r="C47" s="346"/>
      <c r="D47" s="346"/>
      <c r="E47" s="347"/>
      <c r="F47" s="177">
        <f>SUM(F30:F46)</f>
        <v>0</v>
      </c>
    </row>
    <row r="48" spans="1:6" s="152" customFormat="1" ht="12.75" x14ac:dyDescent="0.2">
      <c r="A48" s="178"/>
      <c r="B48" s="179"/>
      <c r="C48" s="179"/>
      <c r="D48" s="179"/>
      <c r="E48" s="179"/>
      <c r="F48" s="180"/>
    </row>
    <row r="49" spans="1:6" s="169" customFormat="1" ht="12.75" customHeight="1" x14ac:dyDescent="0.2">
      <c r="A49" s="348" t="s">
        <v>457</v>
      </c>
      <c r="B49" s="349"/>
      <c r="C49" s="349"/>
      <c r="D49" s="349"/>
      <c r="E49" s="349"/>
      <c r="F49" s="350"/>
    </row>
    <row r="50" spans="1:6" s="169" customFormat="1" ht="12.75" x14ac:dyDescent="0.2">
      <c r="A50" s="181">
        <v>6.1</v>
      </c>
      <c r="B50" s="351" t="s">
        <v>433</v>
      </c>
      <c r="C50" s="352"/>
      <c r="D50" s="352"/>
      <c r="E50" s="353"/>
      <c r="F50" s="182">
        <f>F47</f>
        <v>0</v>
      </c>
    </row>
    <row r="51" spans="1:6" s="169" customFormat="1" ht="12.75" x14ac:dyDescent="0.2">
      <c r="A51" s="338" t="s">
        <v>434</v>
      </c>
      <c r="B51" s="338"/>
      <c r="C51" s="338"/>
      <c r="D51" s="338"/>
      <c r="E51" s="338"/>
      <c r="F51" s="183">
        <f>SUM(F50:F50)</f>
        <v>0</v>
      </c>
    </row>
    <row r="52" spans="1:6" s="169" customFormat="1" ht="12.75" x14ac:dyDescent="0.2">
      <c r="A52" s="184"/>
      <c r="B52" s="184"/>
      <c r="C52" s="184"/>
      <c r="D52" s="184"/>
      <c r="E52" s="184"/>
      <c r="F52" s="185"/>
    </row>
    <row r="53" spans="1:6" s="169" customFormat="1" ht="12.75" x14ac:dyDescent="0.2">
      <c r="A53" s="169" t="s">
        <v>435</v>
      </c>
      <c r="D53" s="169" t="s">
        <v>436</v>
      </c>
    </row>
    <row r="54" spans="1:6" s="169" customFormat="1" ht="12.75" x14ac:dyDescent="0.2">
      <c r="D54" s="169" t="s">
        <v>437</v>
      </c>
    </row>
    <row r="56" spans="1:6" x14ac:dyDescent="0.25">
      <c r="A56" s="327"/>
      <c r="B56" s="327"/>
      <c r="C56" s="327"/>
      <c r="D56" s="327"/>
      <c r="E56" s="327"/>
      <c r="F56" s="327"/>
    </row>
    <row r="57" spans="1:6" x14ac:dyDescent="0.25">
      <c r="A57" s="327"/>
      <c r="B57" s="327"/>
      <c r="C57" s="327"/>
      <c r="D57" s="327"/>
      <c r="E57" s="327"/>
      <c r="F57" s="327"/>
    </row>
  </sheetData>
  <sheetProtection password="EE41" sheet="1" objects="1" scenarios="1" selectLockedCells="1"/>
  <mergeCells count="10">
    <mergeCell ref="A51:E51"/>
    <mergeCell ref="A3:F3"/>
    <mergeCell ref="A28:F28"/>
    <mergeCell ref="A47:E47"/>
    <mergeCell ref="A49:F49"/>
    <mergeCell ref="B50:E50"/>
    <mergeCell ref="A22:F22"/>
    <mergeCell ref="B23:E23"/>
    <mergeCell ref="A24:E24"/>
    <mergeCell ref="A20:E20"/>
  </mergeCells>
  <pageMargins left="0.7" right="0.7" top="0.75" bottom="0.75" header="0.3" footer="0.3"/>
  <pageSetup paperSize="9" scale="85" orientation="portrait" r:id="rId1"/>
  <rowBreaks count="2" manualBreakCount="2">
    <brk id="15" max="16383" man="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showZeros="0" zoomScaleNormal="100" zoomScaleSheetLayoutView="90" workbookViewId="0">
      <selection activeCell="B60" sqref="B60"/>
    </sheetView>
  </sheetViews>
  <sheetFormatPr defaultRowHeight="15" x14ac:dyDescent="0.25"/>
  <cols>
    <col min="1" max="1" width="8" style="242" customWidth="1"/>
    <col min="2" max="2" width="51" style="242" customWidth="1"/>
    <col min="3" max="4" width="9.140625" style="242" customWidth="1"/>
    <col min="5" max="5" width="9.28515625" style="242" customWidth="1"/>
    <col min="6" max="6" width="13.7109375" style="242" customWidth="1"/>
    <col min="7" max="16384" width="9.140625" style="242"/>
  </cols>
  <sheetData>
    <row r="1" spans="1:6" ht="18.75" x14ac:dyDescent="0.3">
      <c r="A1" s="240">
        <v>7</v>
      </c>
      <c r="B1" s="241" t="s">
        <v>475</v>
      </c>
    </row>
    <row r="2" spans="1:6" ht="18.75" x14ac:dyDescent="0.3">
      <c r="A2" s="240"/>
      <c r="B2" s="241"/>
    </row>
    <row r="3" spans="1:6" s="243" customFormat="1" x14ac:dyDescent="0.25">
      <c r="A3" s="339" t="s">
        <v>476</v>
      </c>
      <c r="B3" s="340"/>
      <c r="C3" s="340"/>
      <c r="D3" s="340"/>
      <c r="E3" s="340"/>
      <c r="F3" s="341"/>
    </row>
    <row r="4" spans="1:6" s="243" customFormat="1" ht="30" x14ac:dyDescent="0.25">
      <c r="A4" s="244" t="s">
        <v>137</v>
      </c>
      <c r="B4" s="245" t="s">
        <v>67</v>
      </c>
      <c r="C4" s="244" t="s">
        <v>138</v>
      </c>
      <c r="D4" s="246" t="s">
        <v>139</v>
      </c>
      <c r="E4" s="244" t="s">
        <v>140</v>
      </c>
      <c r="F4" s="246" t="s">
        <v>141</v>
      </c>
    </row>
    <row r="5" spans="1:6" s="243" customFormat="1" ht="75" x14ac:dyDescent="0.25">
      <c r="A5" s="361" t="s">
        <v>477</v>
      </c>
      <c r="B5" s="328" t="s">
        <v>142</v>
      </c>
      <c r="C5" s="248"/>
      <c r="D5" s="249"/>
      <c r="E5" s="250"/>
      <c r="F5" s="251"/>
    </row>
    <row r="6" spans="1:6" s="243" customFormat="1" x14ac:dyDescent="0.25">
      <c r="A6" s="362"/>
      <c r="B6" s="59" t="s">
        <v>143</v>
      </c>
      <c r="C6" s="248" t="s">
        <v>66</v>
      </c>
      <c r="D6" s="250">
        <v>129</v>
      </c>
      <c r="E6" s="252">
        <v>0</v>
      </c>
      <c r="F6" s="251">
        <f t="shared" ref="F6" si="0">D6*E6</f>
        <v>0</v>
      </c>
    </row>
    <row r="7" spans="1:6" s="243" customFormat="1" ht="60" x14ac:dyDescent="0.25">
      <c r="A7" s="361" t="s">
        <v>478</v>
      </c>
      <c r="B7" s="329" t="s">
        <v>144</v>
      </c>
      <c r="C7" s="248"/>
      <c r="D7" s="253"/>
      <c r="E7" s="257">
        <v>0</v>
      </c>
      <c r="F7" s="251"/>
    </row>
    <row r="8" spans="1:6" s="243" customFormat="1" x14ac:dyDescent="0.25">
      <c r="A8" s="362"/>
      <c r="B8" s="59" t="s">
        <v>145</v>
      </c>
      <c r="C8" s="248" t="s">
        <v>66</v>
      </c>
      <c r="D8" s="254">
        <v>9</v>
      </c>
      <c r="E8" s="306">
        <v>0</v>
      </c>
      <c r="F8" s="251">
        <f t="shared" ref="F8:F13" si="1">D8*E8</f>
        <v>0</v>
      </c>
    </row>
    <row r="9" spans="1:6" s="243" customFormat="1" ht="30" x14ac:dyDescent="0.25">
      <c r="A9" s="255" t="s">
        <v>479</v>
      </c>
      <c r="B9" s="247" t="s">
        <v>107</v>
      </c>
      <c r="C9" s="248" t="s">
        <v>1</v>
      </c>
      <c r="D9" s="250">
        <v>15.479999999999999</v>
      </c>
      <c r="E9" s="306">
        <v>0</v>
      </c>
      <c r="F9" s="251">
        <f t="shared" si="1"/>
        <v>0</v>
      </c>
    </row>
    <row r="10" spans="1:6" s="243" customFormat="1" ht="30" x14ac:dyDescent="0.25">
      <c r="A10" s="256" t="s">
        <v>480</v>
      </c>
      <c r="B10" s="247" t="s">
        <v>146</v>
      </c>
      <c r="C10" s="248" t="s">
        <v>1</v>
      </c>
      <c r="D10" s="250">
        <v>10.32</v>
      </c>
      <c r="E10" s="306">
        <v>0</v>
      </c>
      <c r="F10" s="251">
        <f t="shared" si="1"/>
        <v>0</v>
      </c>
    </row>
    <row r="11" spans="1:6" s="243" customFormat="1" ht="30" x14ac:dyDescent="0.25">
      <c r="A11" s="256" t="s">
        <v>481</v>
      </c>
      <c r="B11" s="247" t="s">
        <v>147</v>
      </c>
      <c r="C11" s="248" t="s">
        <v>66</v>
      </c>
      <c r="D11" s="250">
        <v>18</v>
      </c>
      <c r="E11" s="306">
        <v>0</v>
      </c>
      <c r="F11" s="251">
        <f t="shared" si="1"/>
        <v>0</v>
      </c>
    </row>
    <row r="12" spans="1:6" s="243" customFormat="1" ht="30" x14ac:dyDescent="0.25">
      <c r="A12" s="256" t="s">
        <v>482</v>
      </c>
      <c r="B12" s="247" t="s">
        <v>148</v>
      </c>
      <c r="C12" s="248" t="s">
        <v>1</v>
      </c>
      <c r="D12" s="250">
        <v>1.3499999999999999</v>
      </c>
      <c r="E12" s="306">
        <v>0</v>
      </c>
      <c r="F12" s="251">
        <f t="shared" si="1"/>
        <v>0</v>
      </c>
    </row>
    <row r="13" spans="1:6" s="243" customFormat="1" ht="30" x14ac:dyDescent="0.25">
      <c r="A13" s="256" t="s">
        <v>483</v>
      </c>
      <c r="B13" s="247" t="s">
        <v>149</v>
      </c>
      <c r="C13" s="248" t="s">
        <v>1</v>
      </c>
      <c r="D13" s="250">
        <v>1.125</v>
      </c>
      <c r="E13" s="306">
        <v>0</v>
      </c>
      <c r="F13" s="251">
        <f t="shared" si="1"/>
        <v>0</v>
      </c>
    </row>
    <row r="14" spans="1:6" s="243" customFormat="1" ht="45" x14ac:dyDescent="0.25">
      <c r="A14" s="361" t="s">
        <v>484</v>
      </c>
      <c r="B14" s="59" t="s">
        <v>150</v>
      </c>
      <c r="C14" s="248"/>
      <c r="D14" s="250"/>
      <c r="E14" s="257"/>
      <c r="F14" s="251"/>
    </row>
    <row r="15" spans="1:6" s="243" customFormat="1" x14ac:dyDescent="0.25">
      <c r="A15" s="363"/>
      <c r="B15" s="59" t="s">
        <v>151</v>
      </c>
      <c r="C15" s="248" t="s">
        <v>2</v>
      </c>
      <c r="D15" s="258">
        <v>5</v>
      </c>
      <c r="E15" s="306">
        <v>0</v>
      </c>
      <c r="F15" s="251">
        <f t="shared" ref="F15:F20" si="2">D15*E15</f>
        <v>0</v>
      </c>
    </row>
    <row r="16" spans="1:6" s="243" customFormat="1" ht="75" x14ac:dyDescent="0.25">
      <c r="A16" s="259" t="s">
        <v>485</v>
      </c>
      <c r="B16" s="59" t="s">
        <v>152</v>
      </c>
      <c r="C16" s="248" t="s">
        <v>2</v>
      </c>
      <c r="D16" s="258">
        <v>5</v>
      </c>
      <c r="E16" s="306">
        <v>0</v>
      </c>
      <c r="F16" s="251">
        <f t="shared" si="2"/>
        <v>0</v>
      </c>
    </row>
    <row r="17" spans="1:9" s="243" customFormat="1" ht="30" x14ac:dyDescent="0.25">
      <c r="A17" s="260" t="s">
        <v>486</v>
      </c>
      <c r="B17" s="261" t="s">
        <v>153</v>
      </c>
      <c r="C17" s="248" t="s">
        <v>2</v>
      </c>
      <c r="D17" s="258">
        <v>141.9</v>
      </c>
      <c r="E17" s="330">
        <v>0</v>
      </c>
      <c r="F17" s="263">
        <f t="shared" si="2"/>
        <v>0</v>
      </c>
    </row>
    <row r="18" spans="1:9" s="243" customFormat="1" ht="30" x14ac:dyDescent="0.25">
      <c r="A18" s="259" t="s">
        <v>487</v>
      </c>
      <c r="B18" s="261" t="s">
        <v>154</v>
      </c>
      <c r="C18" s="248" t="s">
        <v>66</v>
      </c>
      <c r="D18" s="264">
        <v>147</v>
      </c>
      <c r="E18" s="330">
        <v>0</v>
      </c>
      <c r="F18" s="263">
        <f t="shared" si="2"/>
        <v>0</v>
      </c>
    </row>
    <row r="19" spans="1:9" s="243" customFormat="1" x14ac:dyDescent="0.25">
      <c r="A19" s="259" t="s">
        <v>488</v>
      </c>
      <c r="B19" s="261" t="s">
        <v>155</v>
      </c>
      <c r="C19" s="248" t="s">
        <v>66</v>
      </c>
      <c r="D19" s="250">
        <v>138</v>
      </c>
      <c r="E19" s="306">
        <v>0</v>
      </c>
      <c r="F19" s="251">
        <f t="shared" si="2"/>
        <v>0</v>
      </c>
    </row>
    <row r="20" spans="1:9" s="243" customFormat="1" ht="30" x14ac:dyDescent="0.25">
      <c r="A20" s="260" t="s">
        <v>489</v>
      </c>
      <c r="B20" s="261" t="s">
        <v>156</v>
      </c>
      <c r="C20" s="248" t="s">
        <v>2</v>
      </c>
      <c r="D20" s="250">
        <v>6</v>
      </c>
      <c r="E20" s="306">
        <v>0</v>
      </c>
      <c r="F20" s="251">
        <f t="shared" si="2"/>
        <v>0</v>
      </c>
    </row>
    <row r="21" spans="1:9" s="243" customFormat="1" x14ac:dyDescent="0.25">
      <c r="A21" s="358" t="s">
        <v>157</v>
      </c>
      <c r="B21" s="359"/>
      <c r="C21" s="359"/>
      <c r="D21" s="359"/>
      <c r="E21" s="360"/>
      <c r="F21" s="265">
        <f>SUM(F5:F20)</f>
        <v>0</v>
      </c>
      <c r="G21" s="266"/>
    </row>
    <row r="23" spans="1:9" s="243" customFormat="1" x14ac:dyDescent="0.25">
      <c r="A23" s="339" t="s">
        <v>490</v>
      </c>
      <c r="B23" s="340"/>
      <c r="C23" s="340"/>
      <c r="D23" s="340"/>
      <c r="E23" s="340"/>
      <c r="F23" s="341"/>
    </row>
    <row r="24" spans="1:9" s="243" customFormat="1" ht="30" x14ac:dyDescent="0.25">
      <c r="A24" s="244" t="s">
        <v>137</v>
      </c>
      <c r="B24" s="245" t="s">
        <v>67</v>
      </c>
      <c r="C24" s="244" t="s">
        <v>138</v>
      </c>
      <c r="D24" s="246" t="s">
        <v>139</v>
      </c>
      <c r="E24" s="244" t="s">
        <v>140</v>
      </c>
      <c r="F24" s="246" t="s">
        <v>141</v>
      </c>
    </row>
    <row r="25" spans="1:9" s="243" customFormat="1" ht="300" x14ac:dyDescent="0.25">
      <c r="A25" s="55"/>
      <c r="B25" s="56" t="s">
        <v>159</v>
      </c>
      <c r="C25" s="57"/>
      <c r="D25" s="58"/>
      <c r="E25" s="57"/>
      <c r="F25" s="58"/>
    </row>
    <row r="26" spans="1:9" ht="45" x14ac:dyDescent="0.25">
      <c r="A26" s="367" t="s">
        <v>491</v>
      </c>
      <c r="B26" s="267" t="s">
        <v>160</v>
      </c>
      <c r="C26" s="268"/>
      <c r="D26" s="269"/>
      <c r="E26" s="269"/>
      <c r="F26" s="270"/>
      <c r="G26" s="243"/>
      <c r="H26" s="243"/>
      <c r="I26" s="243"/>
    </row>
    <row r="27" spans="1:9" x14ac:dyDescent="0.25">
      <c r="A27" s="368"/>
      <c r="B27" s="271" t="s">
        <v>161</v>
      </c>
      <c r="C27" s="272"/>
      <c r="D27" s="273"/>
      <c r="E27" s="273"/>
      <c r="F27" s="274"/>
      <c r="G27" s="243"/>
      <c r="H27" s="243"/>
      <c r="I27" s="243"/>
    </row>
    <row r="28" spans="1:9" x14ac:dyDescent="0.25">
      <c r="A28" s="368"/>
      <c r="B28" s="271" t="s">
        <v>162</v>
      </c>
      <c r="C28" s="272"/>
      <c r="D28" s="273"/>
      <c r="E28" s="273"/>
      <c r="F28" s="274"/>
      <c r="G28" s="243"/>
      <c r="H28" s="243"/>
      <c r="I28" s="243"/>
    </row>
    <row r="29" spans="1:9" x14ac:dyDescent="0.25">
      <c r="A29" s="368"/>
      <c r="B29" s="271" t="s">
        <v>163</v>
      </c>
      <c r="C29" s="272"/>
      <c r="D29" s="273"/>
      <c r="E29" s="273"/>
      <c r="F29" s="274"/>
      <c r="G29" s="243"/>
      <c r="H29" s="243"/>
      <c r="I29" s="243"/>
    </row>
    <row r="30" spans="1:9" ht="25.5" x14ac:dyDescent="0.25">
      <c r="A30" s="368"/>
      <c r="B30" s="271" t="s">
        <v>164</v>
      </c>
      <c r="C30" s="272"/>
      <c r="D30" s="273"/>
      <c r="E30" s="273"/>
      <c r="F30" s="274"/>
      <c r="G30" s="243"/>
      <c r="H30" s="243"/>
      <c r="I30" s="243"/>
    </row>
    <row r="31" spans="1:9" x14ac:dyDescent="0.25">
      <c r="A31" s="368"/>
      <c r="B31" s="271" t="s">
        <v>165</v>
      </c>
      <c r="C31" s="272"/>
      <c r="D31" s="273"/>
      <c r="E31" s="273"/>
      <c r="F31" s="274"/>
      <c r="G31" s="243"/>
      <c r="H31" s="243"/>
      <c r="I31" s="243"/>
    </row>
    <row r="32" spans="1:9" x14ac:dyDescent="0.25">
      <c r="A32" s="368"/>
      <c r="B32" s="271" t="s">
        <v>166</v>
      </c>
      <c r="C32" s="272"/>
      <c r="D32" s="273"/>
      <c r="E32" s="273"/>
      <c r="F32" s="274"/>
      <c r="G32" s="243"/>
      <c r="H32" s="243"/>
      <c r="I32" s="243"/>
    </row>
    <row r="33" spans="1:9" ht="25.5" x14ac:dyDescent="0.25">
      <c r="A33" s="368"/>
      <c r="B33" s="271" t="s">
        <v>167</v>
      </c>
      <c r="C33" s="272"/>
      <c r="D33" s="273"/>
      <c r="E33" s="273"/>
      <c r="F33" s="274"/>
      <c r="G33" s="243"/>
      <c r="H33" s="243"/>
      <c r="I33" s="243"/>
    </row>
    <row r="34" spans="1:9" x14ac:dyDescent="0.25">
      <c r="A34" s="368"/>
      <c r="B34" s="271" t="s">
        <v>168</v>
      </c>
      <c r="C34" s="272"/>
      <c r="D34" s="273"/>
      <c r="E34" s="273"/>
      <c r="F34" s="274"/>
      <c r="G34" s="243"/>
      <c r="H34" s="243"/>
      <c r="I34" s="243"/>
    </row>
    <row r="35" spans="1:9" x14ac:dyDescent="0.25">
      <c r="A35" s="368"/>
      <c r="B35" s="271" t="s">
        <v>169</v>
      </c>
      <c r="C35" s="272"/>
      <c r="D35" s="273"/>
      <c r="E35" s="273"/>
      <c r="F35" s="274"/>
      <c r="G35" s="243"/>
      <c r="H35" s="243"/>
      <c r="I35" s="243"/>
    </row>
    <row r="36" spans="1:9" x14ac:dyDescent="0.25">
      <c r="A36" s="368"/>
      <c r="B36" s="271" t="s">
        <v>170</v>
      </c>
      <c r="C36" s="272"/>
      <c r="D36" s="273"/>
      <c r="E36" s="273"/>
      <c r="F36" s="274"/>
      <c r="G36" s="243"/>
      <c r="H36" s="243"/>
      <c r="I36" s="243"/>
    </row>
    <row r="37" spans="1:9" x14ac:dyDescent="0.25">
      <c r="A37" s="368"/>
      <c r="B37" s="271" t="s">
        <v>171</v>
      </c>
      <c r="C37" s="272"/>
      <c r="D37" s="273"/>
      <c r="E37" s="273"/>
      <c r="F37" s="274"/>
      <c r="G37" s="243"/>
      <c r="H37" s="243"/>
      <c r="I37" s="243"/>
    </row>
    <row r="38" spans="1:9" x14ac:dyDescent="0.25">
      <c r="A38" s="368"/>
      <c r="B38" s="275" t="s">
        <v>172</v>
      </c>
      <c r="C38" s="272"/>
      <c r="D38" s="273"/>
      <c r="E38" s="273"/>
      <c r="F38" s="274"/>
      <c r="G38" s="243"/>
      <c r="H38" s="243"/>
      <c r="I38" s="243"/>
    </row>
    <row r="39" spans="1:9" x14ac:dyDescent="0.25">
      <c r="A39" s="368"/>
      <c r="B39" s="271" t="s">
        <v>173</v>
      </c>
      <c r="C39" s="272"/>
      <c r="D39" s="273"/>
      <c r="E39" s="273"/>
      <c r="F39" s="274"/>
      <c r="G39" s="243"/>
      <c r="H39" s="243"/>
      <c r="I39" s="243"/>
    </row>
    <row r="40" spans="1:9" x14ac:dyDescent="0.25">
      <c r="A40" s="368"/>
      <c r="B40" s="271" t="s">
        <v>174</v>
      </c>
      <c r="C40" s="276"/>
      <c r="D40" s="277"/>
      <c r="E40" s="277"/>
      <c r="F40" s="278"/>
    </row>
    <row r="41" spans="1:9" x14ac:dyDescent="0.25">
      <c r="A41" s="368"/>
      <c r="B41" s="271" t="s">
        <v>175</v>
      </c>
      <c r="C41" s="276"/>
      <c r="D41" s="277"/>
      <c r="E41" s="277"/>
      <c r="F41" s="278"/>
    </row>
    <row r="42" spans="1:9" x14ac:dyDescent="0.25">
      <c r="A42" s="368"/>
      <c r="B42" s="271" t="s">
        <v>176</v>
      </c>
      <c r="C42" s="276"/>
      <c r="D42" s="277"/>
      <c r="E42" s="277"/>
      <c r="F42" s="278"/>
    </row>
    <row r="43" spans="1:9" x14ac:dyDescent="0.25">
      <c r="A43" s="368"/>
      <c r="B43" s="271" t="s">
        <v>177</v>
      </c>
      <c r="C43" s="276"/>
      <c r="D43" s="277"/>
      <c r="E43" s="277"/>
      <c r="F43" s="278"/>
    </row>
    <row r="44" spans="1:9" x14ac:dyDescent="0.25">
      <c r="A44" s="368"/>
      <c r="B44" s="271" t="s">
        <v>178</v>
      </c>
      <c r="C44" s="276"/>
      <c r="D44" s="277"/>
      <c r="E44" s="277"/>
      <c r="F44" s="278"/>
    </row>
    <row r="45" spans="1:9" x14ac:dyDescent="0.25">
      <c r="A45" s="368"/>
      <c r="B45" s="271" t="s">
        <v>179</v>
      </c>
      <c r="C45" s="276"/>
      <c r="D45" s="277"/>
      <c r="E45" s="277"/>
      <c r="F45" s="278"/>
    </row>
    <row r="46" spans="1:9" x14ac:dyDescent="0.25">
      <c r="A46" s="368"/>
      <c r="B46" s="271" t="s">
        <v>180</v>
      </c>
      <c r="C46" s="276"/>
      <c r="D46" s="277"/>
      <c r="E46" s="277"/>
      <c r="F46" s="278"/>
    </row>
    <row r="47" spans="1:9" x14ac:dyDescent="0.25">
      <c r="A47" s="368"/>
      <c r="B47" s="275" t="s">
        <v>181</v>
      </c>
      <c r="C47" s="272"/>
      <c r="D47" s="273"/>
      <c r="E47" s="273"/>
      <c r="F47" s="274"/>
      <c r="G47" s="243"/>
      <c r="H47" s="243"/>
      <c r="I47" s="243"/>
    </row>
    <row r="48" spans="1:9" x14ac:dyDescent="0.25">
      <c r="A48" s="368"/>
      <c r="B48" s="271" t="s">
        <v>182</v>
      </c>
      <c r="C48" s="272"/>
      <c r="D48" s="273"/>
      <c r="E48" s="273"/>
      <c r="F48" s="274"/>
      <c r="G48" s="243"/>
      <c r="H48" s="243"/>
      <c r="I48" s="243"/>
    </row>
    <row r="49" spans="1:9" x14ac:dyDescent="0.25">
      <c r="A49" s="368"/>
      <c r="B49" s="271" t="s">
        <v>183</v>
      </c>
      <c r="C49" s="272"/>
      <c r="D49" s="273"/>
      <c r="E49" s="273"/>
      <c r="F49" s="274"/>
      <c r="G49" s="243"/>
      <c r="H49" s="243"/>
      <c r="I49" s="243"/>
    </row>
    <row r="50" spans="1:9" x14ac:dyDescent="0.25">
      <c r="A50" s="368"/>
      <c r="B50" s="271" t="s">
        <v>184</v>
      </c>
      <c r="C50" s="272"/>
      <c r="D50" s="273"/>
      <c r="E50" s="273"/>
      <c r="F50" s="274"/>
      <c r="G50" s="243"/>
      <c r="H50" s="243"/>
      <c r="I50" s="243"/>
    </row>
    <row r="51" spans="1:9" x14ac:dyDescent="0.25">
      <c r="A51" s="368"/>
      <c r="B51" s="271" t="s">
        <v>185</v>
      </c>
      <c r="C51" s="272"/>
      <c r="D51" s="273"/>
      <c r="E51" s="273"/>
      <c r="F51" s="274"/>
      <c r="G51" s="243"/>
      <c r="H51" s="243"/>
      <c r="I51" s="243"/>
    </row>
    <row r="52" spans="1:9" x14ac:dyDescent="0.25">
      <c r="A52" s="368"/>
      <c r="B52" s="271" t="s">
        <v>186</v>
      </c>
      <c r="C52" s="272"/>
      <c r="D52" s="273"/>
      <c r="E52" s="273"/>
      <c r="F52" s="274"/>
      <c r="G52" s="243"/>
      <c r="H52" s="243"/>
      <c r="I52" s="243"/>
    </row>
    <row r="53" spans="1:9" x14ac:dyDescent="0.25">
      <c r="A53" s="368"/>
      <c r="B53" s="275" t="s">
        <v>187</v>
      </c>
      <c r="C53" s="272"/>
      <c r="D53" s="273"/>
      <c r="E53" s="273"/>
      <c r="F53" s="274"/>
      <c r="G53" s="243"/>
      <c r="H53" s="243"/>
      <c r="I53" s="243"/>
    </row>
    <row r="54" spans="1:9" x14ac:dyDescent="0.25">
      <c r="A54" s="368"/>
      <c r="B54" s="271" t="s">
        <v>188</v>
      </c>
      <c r="C54" s="272"/>
      <c r="D54" s="273"/>
      <c r="E54" s="273"/>
      <c r="F54" s="274"/>
      <c r="G54" s="243"/>
      <c r="H54" s="243"/>
      <c r="I54" s="243"/>
    </row>
    <row r="55" spans="1:9" x14ac:dyDescent="0.25">
      <c r="A55" s="368"/>
      <c r="B55" s="271" t="s">
        <v>189</v>
      </c>
      <c r="C55" s="272"/>
      <c r="D55" s="273"/>
      <c r="E55" s="273"/>
      <c r="F55" s="274"/>
      <c r="G55" s="243"/>
      <c r="H55" s="243"/>
      <c r="I55" s="243"/>
    </row>
    <row r="56" spans="1:9" x14ac:dyDescent="0.25">
      <c r="A56" s="368"/>
      <c r="B56" s="271" t="s">
        <v>190</v>
      </c>
      <c r="C56" s="272"/>
      <c r="D56" s="273"/>
      <c r="E56" s="273"/>
      <c r="F56" s="274"/>
      <c r="G56" s="243"/>
      <c r="H56" s="243"/>
      <c r="I56" s="243"/>
    </row>
    <row r="57" spans="1:9" x14ac:dyDescent="0.25">
      <c r="A57" s="368"/>
      <c r="B57" s="271" t="s">
        <v>191</v>
      </c>
      <c r="C57" s="272"/>
      <c r="D57" s="273"/>
      <c r="E57" s="273"/>
      <c r="F57" s="274"/>
      <c r="G57" s="243"/>
      <c r="H57" s="243"/>
      <c r="I57" s="243"/>
    </row>
    <row r="58" spans="1:9" x14ac:dyDescent="0.25">
      <c r="A58" s="368"/>
      <c r="B58" s="275" t="s">
        <v>192</v>
      </c>
      <c r="C58" s="272"/>
      <c r="D58" s="273"/>
      <c r="E58" s="273"/>
      <c r="F58" s="274"/>
      <c r="G58" s="243"/>
      <c r="H58" s="243"/>
      <c r="I58" s="243"/>
    </row>
    <row r="59" spans="1:9" ht="153" x14ac:dyDescent="0.25">
      <c r="A59" s="368"/>
      <c r="B59" s="271" t="s">
        <v>193</v>
      </c>
      <c r="C59" s="272"/>
      <c r="D59" s="273"/>
      <c r="E59" s="273"/>
      <c r="F59" s="274"/>
      <c r="G59" s="243"/>
      <c r="H59" s="243"/>
      <c r="I59" s="243"/>
    </row>
    <row r="60" spans="1:9" ht="60" x14ac:dyDescent="0.25">
      <c r="A60" s="369"/>
      <c r="B60" s="279" t="s">
        <v>194</v>
      </c>
      <c r="C60" s="280" t="s">
        <v>2</v>
      </c>
      <c r="D60" s="281">
        <v>6</v>
      </c>
      <c r="E60" s="331">
        <v>0</v>
      </c>
      <c r="F60" s="282">
        <f>D60*E60</f>
        <v>0</v>
      </c>
      <c r="G60" s="243"/>
      <c r="H60" s="243"/>
      <c r="I60" s="243"/>
    </row>
    <row r="61" spans="1:9" s="243" customFormat="1" ht="75" x14ac:dyDescent="0.25">
      <c r="A61" s="259" t="s">
        <v>492</v>
      </c>
      <c r="B61" s="59" t="s">
        <v>195</v>
      </c>
      <c r="C61" s="248" t="s">
        <v>2</v>
      </c>
      <c r="D61" s="283">
        <v>5</v>
      </c>
      <c r="E61" s="330">
        <v>0</v>
      </c>
      <c r="F61" s="263">
        <f>D61*E61</f>
        <v>0</v>
      </c>
    </row>
    <row r="62" spans="1:9" s="243" customFormat="1" ht="30" x14ac:dyDescent="0.25">
      <c r="A62" s="259" t="s">
        <v>493</v>
      </c>
      <c r="B62" s="59" t="s">
        <v>196</v>
      </c>
      <c r="C62" s="248" t="s">
        <v>2</v>
      </c>
      <c r="D62" s="283">
        <v>1</v>
      </c>
      <c r="E62" s="330">
        <v>0</v>
      </c>
      <c r="F62" s="263">
        <f>D62*E62</f>
        <v>0</v>
      </c>
    </row>
    <row r="63" spans="1:9" s="243" customFormat="1" ht="60" x14ac:dyDescent="0.25">
      <c r="A63" s="259" t="s">
        <v>494</v>
      </c>
      <c r="B63" s="59" t="s">
        <v>197</v>
      </c>
      <c r="C63" s="248" t="s">
        <v>2</v>
      </c>
      <c r="D63" s="264">
        <v>5</v>
      </c>
      <c r="E63" s="330">
        <v>0</v>
      </c>
      <c r="F63" s="263">
        <f t="shared" ref="F63:F76" si="3">D63*E63</f>
        <v>0</v>
      </c>
    </row>
    <row r="64" spans="1:9" s="243" customFormat="1" ht="225" x14ac:dyDescent="0.25">
      <c r="A64" s="259" t="s">
        <v>495</v>
      </c>
      <c r="B64" s="284" t="s">
        <v>198</v>
      </c>
      <c r="C64" s="248" t="s">
        <v>2</v>
      </c>
      <c r="D64" s="264">
        <v>6</v>
      </c>
      <c r="E64" s="330">
        <v>0</v>
      </c>
      <c r="F64" s="263">
        <f t="shared" si="3"/>
        <v>0</v>
      </c>
    </row>
    <row r="65" spans="1:9" s="243" customFormat="1" x14ac:dyDescent="0.25">
      <c r="A65" s="259" t="s">
        <v>496</v>
      </c>
      <c r="B65" s="261" t="s">
        <v>199</v>
      </c>
      <c r="C65" s="248" t="s">
        <v>41</v>
      </c>
      <c r="D65" s="264">
        <v>5</v>
      </c>
      <c r="E65" s="330">
        <v>0</v>
      </c>
      <c r="F65" s="263">
        <f>D65*E65</f>
        <v>0</v>
      </c>
    </row>
    <row r="66" spans="1:9" s="243" customFormat="1" ht="75" x14ac:dyDescent="0.25">
      <c r="A66" s="259" t="s">
        <v>497</v>
      </c>
      <c r="B66" s="59" t="s">
        <v>200</v>
      </c>
      <c r="C66" s="248" t="s">
        <v>41</v>
      </c>
      <c r="D66" s="264">
        <v>1</v>
      </c>
      <c r="E66" s="330">
        <v>0</v>
      </c>
      <c r="F66" s="263">
        <f>D66*E66</f>
        <v>0</v>
      </c>
    </row>
    <row r="67" spans="1:9" s="243" customFormat="1" ht="45" x14ac:dyDescent="0.25">
      <c r="A67" s="259" t="s">
        <v>498</v>
      </c>
      <c r="B67" s="59" t="s">
        <v>201</v>
      </c>
      <c r="C67" s="248" t="s">
        <v>66</v>
      </c>
      <c r="D67" s="264">
        <v>180</v>
      </c>
      <c r="E67" s="330">
        <v>0</v>
      </c>
      <c r="F67" s="263">
        <f t="shared" si="3"/>
        <v>0</v>
      </c>
    </row>
    <row r="68" spans="1:9" s="243" customFormat="1" ht="45" x14ac:dyDescent="0.25">
      <c r="A68" s="259" t="s">
        <v>499</v>
      </c>
      <c r="B68" s="59" t="s">
        <v>202</v>
      </c>
      <c r="C68" s="248" t="s">
        <v>66</v>
      </c>
      <c r="D68" s="264">
        <v>54</v>
      </c>
      <c r="E68" s="330">
        <v>0</v>
      </c>
      <c r="F68" s="263">
        <f t="shared" si="3"/>
        <v>0</v>
      </c>
    </row>
    <row r="69" spans="1:9" s="243" customFormat="1" ht="60" x14ac:dyDescent="0.25">
      <c r="A69" s="259" t="s">
        <v>500</v>
      </c>
      <c r="B69" s="59" t="s">
        <v>203</v>
      </c>
      <c r="C69" s="248" t="s">
        <v>66</v>
      </c>
      <c r="D69" s="264">
        <v>54</v>
      </c>
      <c r="E69" s="330">
        <v>0</v>
      </c>
      <c r="F69" s="263">
        <f t="shared" si="3"/>
        <v>0</v>
      </c>
    </row>
    <row r="70" spans="1:9" s="243" customFormat="1" ht="30" x14ac:dyDescent="0.25">
      <c r="A70" s="259" t="s">
        <v>501</v>
      </c>
      <c r="B70" s="59" t="s">
        <v>204</v>
      </c>
      <c r="C70" s="248" t="s">
        <v>2</v>
      </c>
      <c r="D70" s="283">
        <v>13</v>
      </c>
      <c r="E70" s="330">
        <v>0</v>
      </c>
      <c r="F70" s="263">
        <f t="shared" si="3"/>
        <v>0</v>
      </c>
    </row>
    <row r="71" spans="1:9" s="243" customFormat="1" ht="45" x14ac:dyDescent="0.25">
      <c r="A71" s="259" t="s">
        <v>502</v>
      </c>
      <c r="B71" s="59" t="s">
        <v>205</v>
      </c>
      <c r="C71" s="248" t="s">
        <v>2</v>
      </c>
      <c r="D71" s="283">
        <v>12</v>
      </c>
      <c r="E71" s="330">
        <v>0</v>
      </c>
      <c r="F71" s="285">
        <f t="shared" si="3"/>
        <v>0</v>
      </c>
    </row>
    <row r="72" spans="1:9" s="243" customFormat="1" ht="45" x14ac:dyDescent="0.25">
      <c r="A72" s="259" t="s">
        <v>503</v>
      </c>
      <c r="B72" s="332" t="s">
        <v>206</v>
      </c>
      <c r="C72" s="248" t="s">
        <v>66</v>
      </c>
      <c r="D72" s="283">
        <v>161</v>
      </c>
      <c r="E72" s="330">
        <v>0</v>
      </c>
      <c r="F72" s="285">
        <f t="shared" si="3"/>
        <v>0</v>
      </c>
    </row>
    <row r="73" spans="1:9" s="243" customFormat="1" ht="45" x14ac:dyDescent="0.25">
      <c r="A73" s="259" t="s">
        <v>504</v>
      </c>
      <c r="B73" s="59" t="s">
        <v>207</v>
      </c>
      <c r="C73" s="248" t="s">
        <v>2</v>
      </c>
      <c r="D73" s="283">
        <v>14</v>
      </c>
      <c r="E73" s="330">
        <v>0</v>
      </c>
      <c r="F73" s="285">
        <f t="shared" si="3"/>
        <v>0</v>
      </c>
    </row>
    <row r="74" spans="1:9" s="243" customFormat="1" ht="30" x14ac:dyDescent="0.25">
      <c r="A74" s="259" t="s">
        <v>505</v>
      </c>
      <c r="B74" s="59" t="s">
        <v>208</v>
      </c>
      <c r="C74" s="248" t="s">
        <v>2</v>
      </c>
      <c r="D74" s="264">
        <v>6</v>
      </c>
      <c r="E74" s="330">
        <v>0</v>
      </c>
      <c r="F74" s="263">
        <f>D74*E74</f>
        <v>0</v>
      </c>
    </row>
    <row r="75" spans="1:9" s="287" customFormat="1" ht="75" x14ac:dyDescent="0.25">
      <c r="A75" s="60" t="s">
        <v>506</v>
      </c>
      <c r="B75" s="286" t="s">
        <v>209</v>
      </c>
      <c r="C75" s="61" t="s">
        <v>41</v>
      </c>
      <c r="D75" s="283">
        <v>1</v>
      </c>
      <c r="E75" s="143">
        <v>0</v>
      </c>
      <c r="F75" s="285">
        <f t="shared" si="3"/>
        <v>0</v>
      </c>
      <c r="H75" s="288"/>
      <c r="I75" s="288"/>
    </row>
    <row r="76" spans="1:9" s="287" customFormat="1" ht="60" x14ac:dyDescent="0.25">
      <c r="A76" s="60" t="s">
        <v>507</v>
      </c>
      <c r="B76" s="286" t="s">
        <v>210</v>
      </c>
      <c r="C76" s="61" t="s">
        <v>2</v>
      </c>
      <c r="D76" s="283">
        <v>1</v>
      </c>
      <c r="E76" s="143">
        <v>0</v>
      </c>
      <c r="F76" s="285">
        <f t="shared" si="3"/>
        <v>0</v>
      </c>
      <c r="H76" s="288"/>
      <c r="I76" s="288"/>
    </row>
    <row r="77" spans="1:9" s="243" customFormat="1" ht="60" x14ac:dyDescent="0.25">
      <c r="A77" s="367" t="s">
        <v>508</v>
      </c>
      <c r="B77" s="289" t="s">
        <v>211</v>
      </c>
      <c r="C77" s="290"/>
      <c r="D77" s="291"/>
      <c r="E77" s="291"/>
      <c r="F77" s="292"/>
      <c r="H77" s="293"/>
    </row>
    <row r="78" spans="1:9" s="243" customFormat="1" ht="30" x14ac:dyDescent="0.25">
      <c r="A78" s="368"/>
      <c r="B78" s="294" t="s">
        <v>212</v>
      </c>
      <c r="C78" s="295"/>
      <c r="D78" s="296"/>
      <c r="E78" s="296"/>
      <c r="F78" s="278"/>
    </row>
    <row r="79" spans="1:9" s="243" customFormat="1" x14ac:dyDescent="0.25">
      <c r="A79" s="368"/>
      <c r="B79" s="294" t="s">
        <v>213</v>
      </c>
      <c r="C79" s="295"/>
      <c r="D79" s="296"/>
      <c r="E79" s="296"/>
      <c r="F79" s="278"/>
    </row>
    <row r="80" spans="1:9" s="243" customFormat="1" x14ac:dyDescent="0.25">
      <c r="A80" s="368"/>
      <c r="B80" s="294" t="s">
        <v>214</v>
      </c>
      <c r="C80" s="295"/>
      <c r="D80" s="296"/>
      <c r="E80" s="296"/>
      <c r="F80" s="278"/>
    </row>
    <row r="81" spans="1:7" s="243" customFormat="1" ht="45" x14ac:dyDescent="0.25">
      <c r="A81" s="368"/>
      <c r="B81" s="294" t="s">
        <v>215</v>
      </c>
      <c r="C81" s="295"/>
      <c r="D81" s="296"/>
      <c r="E81" s="296"/>
      <c r="F81" s="278"/>
    </row>
    <row r="82" spans="1:7" s="243" customFormat="1" ht="90" x14ac:dyDescent="0.25">
      <c r="A82" s="368"/>
      <c r="B82" s="297" t="s">
        <v>216</v>
      </c>
      <c r="C82" s="295"/>
      <c r="D82" s="296"/>
      <c r="E82" s="296"/>
      <c r="F82" s="278"/>
    </row>
    <row r="83" spans="1:7" s="243" customFormat="1" ht="14.25" customHeight="1" x14ac:dyDescent="0.25">
      <c r="A83" s="368"/>
      <c r="B83" s="298" t="s">
        <v>217</v>
      </c>
      <c r="C83" s="295"/>
      <c r="D83" s="296"/>
      <c r="E83" s="296"/>
      <c r="F83" s="278"/>
    </row>
    <row r="84" spans="1:7" s="243" customFormat="1" x14ac:dyDescent="0.25">
      <c r="A84" s="368"/>
      <c r="B84" s="297" t="s">
        <v>218</v>
      </c>
      <c r="C84" s="295"/>
      <c r="D84" s="296"/>
      <c r="E84" s="296"/>
      <c r="F84" s="278"/>
    </row>
    <row r="85" spans="1:7" s="243" customFormat="1" x14ac:dyDescent="0.25">
      <c r="A85" s="368"/>
      <c r="B85" s="297" t="s">
        <v>219</v>
      </c>
      <c r="C85" s="295"/>
      <c r="D85" s="296"/>
      <c r="E85" s="296"/>
      <c r="F85" s="278"/>
    </row>
    <row r="86" spans="1:7" s="243" customFormat="1" x14ac:dyDescent="0.25">
      <c r="A86" s="368"/>
      <c r="B86" s="297" t="s">
        <v>220</v>
      </c>
      <c r="C86" s="295"/>
      <c r="D86" s="296"/>
      <c r="E86" s="296"/>
      <c r="F86" s="278"/>
    </row>
    <row r="87" spans="1:7" s="243" customFormat="1" x14ac:dyDescent="0.25">
      <c r="A87" s="368"/>
      <c r="B87" s="297" t="s">
        <v>221</v>
      </c>
      <c r="C87" s="295"/>
      <c r="D87" s="296"/>
      <c r="E87" s="296"/>
      <c r="F87" s="278"/>
    </row>
    <row r="88" spans="1:7" s="243" customFormat="1" ht="30" x14ac:dyDescent="0.25">
      <c r="A88" s="368"/>
      <c r="B88" s="297" t="s">
        <v>222</v>
      </c>
      <c r="C88" s="295"/>
      <c r="D88" s="296"/>
      <c r="E88" s="296"/>
      <c r="F88" s="278"/>
    </row>
    <row r="89" spans="1:7" s="243" customFormat="1" x14ac:dyDescent="0.25">
      <c r="A89" s="369"/>
      <c r="B89" s="299"/>
      <c r="C89" s="300" t="s">
        <v>41</v>
      </c>
      <c r="D89" s="301">
        <v>1</v>
      </c>
      <c r="E89" s="302">
        <v>0</v>
      </c>
      <c r="F89" s="303">
        <f>D89*E89</f>
        <v>0</v>
      </c>
    </row>
    <row r="90" spans="1:7" s="243" customFormat="1" x14ac:dyDescent="0.25">
      <c r="A90" s="367" t="s">
        <v>509</v>
      </c>
      <c r="B90" s="289" t="s">
        <v>223</v>
      </c>
      <c r="C90" s="290"/>
      <c r="D90" s="291"/>
      <c r="E90" s="291"/>
      <c r="F90" s="270"/>
    </row>
    <row r="91" spans="1:7" s="243" customFormat="1" x14ac:dyDescent="0.25">
      <c r="A91" s="368"/>
      <c r="B91" s="297" t="s">
        <v>224</v>
      </c>
      <c r="C91" s="295"/>
      <c r="D91" s="296"/>
      <c r="E91" s="296"/>
      <c r="F91" s="274"/>
    </row>
    <row r="92" spans="1:7" s="243" customFormat="1" x14ac:dyDescent="0.25">
      <c r="A92" s="368"/>
      <c r="B92" s="297" t="s">
        <v>225</v>
      </c>
      <c r="C92" s="295"/>
      <c r="D92" s="296"/>
      <c r="E92" s="296"/>
      <c r="F92" s="274"/>
    </row>
    <row r="93" spans="1:7" s="243" customFormat="1" x14ac:dyDescent="0.25">
      <c r="A93" s="368"/>
      <c r="B93" s="297" t="s">
        <v>226</v>
      </c>
      <c r="C93" s="295"/>
      <c r="D93" s="296"/>
      <c r="E93" s="296"/>
      <c r="F93" s="274"/>
    </row>
    <row r="94" spans="1:7" s="243" customFormat="1" x14ac:dyDescent="0.25">
      <c r="A94" s="369"/>
      <c r="B94" s="299"/>
      <c r="C94" s="300" t="s">
        <v>41</v>
      </c>
      <c r="D94" s="301">
        <v>1</v>
      </c>
      <c r="E94" s="302">
        <v>0</v>
      </c>
      <c r="F94" s="282">
        <f t="shared" ref="F94:F95" si="4">D94*E94</f>
        <v>0</v>
      </c>
    </row>
    <row r="95" spans="1:7" s="243" customFormat="1" x14ac:dyDescent="0.25">
      <c r="A95" s="259" t="s">
        <v>510</v>
      </c>
      <c r="B95" s="59" t="s">
        <v>227</v>
      </c>
      <c r="C95" s="248" t="s">
        <v>41</v>
      </c>
      <c r="D95" s="264">
        <v>1</v>
      </c>
      <c r="E95" s="262">
        <v>0</v>
      </c>
      <c r="F95" s="263">
        <f t="shared" si="4"/>
        <v>0</v>
      </c>
    </row>
    <row r="96" spans="1:7" s="243" customFormat="1" x14ac:dyDescent="0.25">
      <c r="A96" s="358" t="s">
        <v>157</v>
      </c>
      <c r="B96" s="359"/>
      <c r="C96" s="359"/>
      <c r="D96" s="359"/>
      <c r="E96" s="360"/>
      <c r="F96" s="265">
        <f>SUM(F26:F95)</f>
        <v>0</v>
      </c>
      <c r="G96" s="266"/>
    </row>
    <row r="98" spans="1:6" s="243" customFormat="1" ht="18.75" x14ac:dyDescent="0.25">
      <c r="A98" s="348" t="s">
        <v>511</v>
      </c>
      <c r="B98" s="349"/>
      <c r="C98" s="349"/>
      <c r="D98" s="349"/>
      <c r="E98" s="349"/>
      <c r="F98" s="350"/>
    </row>
    <row r="99" spans="1:6" s="243" customFormat="1" x14ac:dyDescent="0.25">
      <c r="A99" s="304">
        <v>7.1</v>
      </c>
      <c r="B99" s="354" t="str">
        <f>'[1]Građevinski materijal i radovi'!$A$1</f>
        <v>GRAĐEVINSKI MATERIJAL I RADOVI</v>
      </c>
      <c r="C99" s="355"/>
      <c r="D99" s="355"/>
      <c r="E99" s="356"/>
      <c r="F99" s="264">
        <f>F21</f>
        <v>0</v>
      </c>
    </row>
    <row r="100" spans="1:6" s="243" customFormat="1" x14ac:dyDescent="0.25">
      <c r="A100" s="304">
        <v>7.2</v>
      </c>
      <c r="B100" s="354" t="str">
        <f>'[1]Elektro materijal i radovi'!$A$2</f>
        <v>ELEKTRO MATERIJAL I RADOVI</v>
      </c>
      <c r="C100" s="355"/>
      <c r="D100" s="355"/>
      <c r="E100" s="356"/>
      <c r="F100" s="264">
        <f>F96</f>
        <v>0</v>
      </c>
    </row>
    <row r="101" spans="1:6" s="243" customFormat="1" x14ac:dyDescent="0.25">
      <c r="A101" s="357" t="s">
        <v>157</v>
      </c>
      <c r="B101" s="357"/>
      <c r="C101" s="357"/>
      <c r="D101" s="357"/>
      <c r="E101" s="357"/>
      <c r="F101" s="305">
        <f>SUM(F99:F100)</f>
        <v>0</v>
      </c>
    </row>
    <row r="103" spans="1:6" ht="18.75" x14ac:dyDescent="0.3">
      <c r="A103" s="240">
        <v>8</v>
      </c>
      <c r="B103" s="241" t="s">
        <v>512</v>
      </c>
    </row>
    <row r="104" spans="1:6" ht="18.75" x14ac:dyDescent="0.3">
      <c r="A104" s="240"/>
      <c r="B104" s="241"/>
    </row>
    <row r="105" spans="1:6" s="169" customFormat="1" ht="12.75" x14ac:dyDescent="0.2">
      <c r="A105" s="342" t="s">
        <v>525</v>
      </c>
      <c r="B105" s="343"/>
      <c r="C105" s="343"/>
      <c r="D105" s="343"/>
      <c r="E105" s="343"/>
      <c r="F105" s="344"/>
    </row>
    <row r="106" spans="1:6" s="169" customFormat="1" ht="25.5" x14ac:dyDescent="0.2">
      <c r="A106" s="154" t="s">
        <v>137</v>
      </c>
      <c r="B106" s="155" t="s">
        <v>67</v>
      </c>
      <c r="C106" s="154" t="s">
        <v>138</v>
      </c>
      <c r="D106" s="156" t="s">
        <v>139</v>
      </c>
      <c r="E106" s="154" t="s">
        <v>140</v>
      </c>
      <c r="F106" s="156" t="s">
        <v>141</v>
      </c>
    </row>
    <row r="107" spans="1:6" s="169" customFormat="1" ht="66.75" customHeight="1" x14ac:dyDescent="0.2">
      <c r="A107" s="364" t="s">
        <v>532</v>
      </c>
      <c r="B107" s="164" t="s">
        <v>142</v>
      </c>
      <c r="C107" s="165"/>
      <c r="D107" s="186"/>
      <c r="E107" s="166"/>
      <c r="F107" s="168"/>
    </row>
    <row r="108" spans="1:6" s="169" customFormat="1" ht="12.75" x14ac:dyDescent="0.2">
      <c r="A108" s="365"/>
      <c r="B108" s="187" t="s">
        <v>143</v>
      </c>
      <c r="C108" s="165" t="s">
        <v>66</v>
      </c>
      <c r="D108" s="166">
        <v>119</v>
      </c>
      <c r="E108" s="167">
        <v>0</v>
      </c>
      <c r="F108" s="168">
        <f t="shared" ref="F108" si="5">D108*E108</f>
        <v>0</v>
      </c>
    </row>
    <row r="109" spans="1:6" s="169" customFormat="1" ht="51" x14ac:dyDescent="0.2">
      <c r="A109" s="364" t="s">
        <v>533</v>
      </c>
      <c r="B109" s="188" t="s">
        <v>144</v>
      </c>
      <c r="C109" s="165"/>
      <c r="D109" s="189"/>
      <c r="E109" s="197">
        <v>0</v>
      </c>
      <c r="F109" s="168"/>
    </row>
    <row r="110" spans="1:6" s="169" customFormat="1" ht="12.75" x14ac:dyDescent="0.2">
      <c r="A110" s="365"/>
      <c r="B110" s="187" t="s">
        <v>145</v>
      </c>
      <c r="C110" s="165" t="s">
        <v>66</v>
      </c>
      <c r="D110" s="190">
        <v>10</v>
      </c>
      <c r="E110" s="167">
        <v>0</v>
      </c>
      <c r="F110" s="168">
        <f t="shared" ref="F110:F119" si="6">D110*E110</f>
        <v>0</v>
      </c>
    </row>
    <row r="111" spans="1:6" s="169" customFormat="1" ht="25.5" x14ac:dyDescent="0.2">
      <c r="A111" s="181" t="s">
        <v>534</v>
      </c>
      <c r="B111" s="164" t="s">
        <v>107</v>
      </c>
      <c r="C111" s="165" t="s">
        <v>1</v>
      </c>
      <c r="D111" s="166">
        <v>14.28</v>
      </c>
      <c r="E111" s="167">
        <v>0</v>
      </c>
      <c r="F111" s="168">
        <f t="shared" si="6"/>
        <v>0</v>
      </c>
    </row>
    <row r="112" spans="1:6" s="169" customFormat="1" ht="25.5" x14ac:dyDescent="0.2">
      <c r="A112" s="191" t="s">
        <v>535</v>
      </c>
      <c r="B112" s="164" t="s">
        <v>146</v>
      </c>
      <c r="C112" s="165" t="s">
        <v>1</v>
      </c>
      <c r="D112" s="166">
        <v>10.270000000000001</v>
      </c>
      <c r="E112" s="167">
        <v>0</v>
      </c>
      <c r="F112" s="168">
        <f t="shared" si="6"/>
        <v>0</v>
      </c>
    </row>
    <row r="113" spans="1:7" s="169" customFormat="1" ht="12.75" x14ac:dyDescent="0.2">
      <c r="A113" s="192" t="s">
        <v>536</v>
      </c>
      <c r="B113" s="164" t="s">
        <v>513</v>
      </c>
      <c r="C113" s="165" t="s">
        <v>66</v>
      </c>
      <c r="D113" s="166">
        <v>40</v>
      </c>
      <c r="E113" s="167">
        <v>0</v>
      </c>
      <c r="F113" s="168">
        <f t="shared" si="6"/>
        <v>0</v>
      </c>
    </row>
    <row r="114" spans="1:7" s="169" customFormat="1" ht="38.25" x14ac:dyDescent="0.2">
      <c r="A114" s="192" t="s">
        <v>537</v>
      </c>
      <c r="B114" s="164" t="s">
        <v>514</v>
      </c>
      <c r="C114" s="165" t="s">
        <v>231</v>
      </c>
      <c r="D114" s="166">
        <v>5</v>
      </c>
      <c r="E114" s="167">
        <v>0</v>
      </c>
      <c r="F114" s="168">
        <f t="shared" si="6"/>
        <v>0</v>
      </c>
    </row>
    <row r="115" spans="1:7" s="169" customFormat="1" ht="25.5" x14ac:dyDescent="0.2">
      <c r="A115" s="192" t="s">
        <v>538</v>
      </c>
      <c r="B115" s="164" t="s">
        <v>147</v>
      </c>
      <c r="C115" s="165" t="s">
        <v>66</v>
      </c>
      <c r="D115" s="166">
        <v>20</v>
      </c>
      <c r="E115" s="167">
        <v>0</v>
      </c>
      <c r="F115" s="168">
        <f t="shared" si="6"/>
        <v>0</v>
      </c>
    </row>
    <row r="116" spans="1:7" s="169" customFormat="1" ht="25.5" x14ac:dyDescent="0.2">
      <c r="A116" s="192" t="s">
        <v>539</v>
      </c>
      <c r="B116" s="164" t="s">
        <v>148</v>
      </c>
      <c r="C116" s="165" t="s">
        <v>1</v>
      </c>
      <c r="D116" s="166">
        <v>1.5</v>
      </c>
      <c r="E116" s="167">
        <v>0</v>
      </c>
      <c r="F116" s="168">
        <f t="shared" si="6"/>
        <v>0</v>
      </c>
    </row>
    <row r="117" spans="1:7" s="169" customFormat="1" ht="25.5" x14ac:dyDescent="0.2">
      <c r="A117" s="192" t="s">
        <v>540</v>
      </c>
      <c r="B117" s="164" t="s">
        <v>149</v>
      </c>
      <c r="C117" s="165" t="s">
        <v>1</v>
      </c>
      <c r="D117" s="166">
        <v>1.25</v>
      </c>
      <c r="E117" s="167">
        <v>0</v>
      </c>
      <c r="F117" s="168">
        <f t="shared" si="6"/>
        <v>0</v>
      </c>
    </row>
    <row r="118" spans="1:7" s="169" customFormat="1" ht="25.5" x14ac:dyDescent="0.2">
      <c r="A118" s="181" t="s">
        <v>541</v>
      </c>
      <c r="B118" s="187" t="s">
        <v>153</v>
      </c>
      <c r="C118" s="165" t="s">
        <v>2</v>
      </c>
      <c r="D118" s="193">
        <v>162.80000000000001</v>
      </c>
      <c r="E118" s="194">
        <v>0</v>
      </c>
      <c r="F118" s="195">
        <f t="shared" si="6"/>
        <v>0</v>
      </c>
    </row>
    <row r="119" spans="1:7" s="169" customFormat="1" ht="25.5" x14ac:dyDescent="0.2">
      <c r="A119" s="196" t="s">
        <v>542</v>
      </c>
      <c r="B119" s="187" t="s">
        <v>154</v>
      </c>
      <c r="C119" s="165" t="s">
        <v>66</v>
      </c>
      <c r="D119" s="182">
        <v>168</v>
      </c>
      <c r="E119" s="194">
        <v>0</v>
      </c>
      <c r="F119" s="195">
        <f t="shared" si="6"/>
        <v>0</v>
      </c>
    </row>
    <row r="120" spans="1:7" s="169" customFormat="1" ht="29.25" customHeight="1" x14ac:dyDescent="0.2">
      <c r="A120" s="364" t="s">
        <v>543</v>
      </c>
      <c r="B120" s="187" t="s">
        <v>150</v>
      </c>
      <c r="C120" s="165"/>
      <c r="D120" s="166"/>
      <c r="E120" s="197"/>
      <c r="F120" s="168"/>
    </row>
    <row r="121" spans="1:7" s="169" customFormat="1" ht="12.75" x14ac:dyDescent="0.2">
      <c r="A121" s="366"/>
      <c r="B121" s="187" t="s">
        <v>151</v>
      </c>
      <c r="C121" s="165" t="s">
        <v>2</v>
      </c>
      <c r="D121" s="193">
        <v>4</v>
      </c>
      <c r="E121" s="167">
        <v>0</v>
      </c>
      <c r="F121" s="168">
        <f t="shared" ref="F121:F125" si="7">D121*E121</f>
        <v>0</v>
      </c>
    </row>
    <row r="122" spans="1:7" s="169" customFormat="1" ht="61.5" customHeight="1" x14ac:dyDescent="0.2">
      <c r="A122" s="196" t="s">
        <v>544</v>
      </c>
      <c r="B122" s="187" t="s">
        <v>152</v>
      </c>
      <c r="C122" s="165" t="s">
        <v>2</v>
      </c>
      <c r="D122" s="193">
        <v>4</v>
      </c>
      <c r="E122" s="167">
        <v>0</v>
      </c>
      <c r="F122" s="168">
        <f t="shared" si="7"/>
        <v>0</v>
      </c>
    </row>
    <row r="123" spans="1:7" s="169" customFormat="1" ht="18" customHeight="1" x14ac:dyDescent="0.2">
      <c r="A123" s="196" t="s">
        <v>545</v>
      </c>
      <c r="B123" s="198" t="s">
        <v>155</v>
      </c>
      <c r="C123" s="165" t="s">
        <v>66</v>
      </c>
      <c r="D123" s="166">
        <v>129</v>
      </c>
      <c r="E123" s="167">
        <v>0</v>
      </c>
      <c r="F123" s="168">
        <f t="shared" si="7"/>
        <v>0</v>
      </c>
    </row>
    <row r="124" spans="1:7" s="169" customFormat="1" ht="25.5" x14ac:dyDescent="0.2">
      <c r="A124" s="181" t="s">
        <v>546</v>
      </c>
      <c r="B124" s="198" t="s">
        <v>156</v>
      </c>
      <c r="C124" s="165" t="s">
        <v>2</v>
      </c>
      <c r="D124" s="166">
        <v>5</v>
      </c>
      <c r="E124" s="167">
        <v>0</v>
      </c>
      <c r="F124" s="168">
        <f t="shared" si="7"/>
        <v>0</v>
      </c>
    </row>
    <row r="125" spans="1:7" s="169" customFormat="1" ht="25.5" x14ac:dyDescent="0.2">
      <c r="A125" s="181" t="s">
        <v>547</v>
      </c>
      <c r="B125" s="198" t="s">
        <v>515</v>
      </c>
      <c r="C125" s="165" t="s">
        <v>66</v>
      </c>
      <c r="D125" s="166">
        <v>23</v>
      </c>
      <c r="E125" s="167">
        <v>0</v>
      </c>
      <c r="F125" s="168">
        <f t="shared" si="7"/>
        <v>0</v>
      </c>
    </row>
    <row r="126" spans="1:7" s="169" customFormat="1" ht="12.75" x14ac:dyDescent="0.2">
      <c r="A126" s="345" t="s">
        <v>157</v>
      </c>
      <c r="B126" s="346"/>
      <c r="C126" s="346"/>
      <c r="D126" s="346"/>
      <c r="E126" s="347"/>
      <c r="F126" s="177">
        <f>SUM(F107:F125)</f>
        <v>0</v>
      </c>
      <c r="G126" s="199"/>
    </row>
    <row r="127" spans="1:7" s="169" customFormat="1" ht="12.75" x14ac:dyDescent="0.2"/>
    <row r="128" spans="1:7" s="169" customFormat="1" ht="12.75" x14ac:dyDescent="0.2"/>
    <row r="129" spans="1:6" s="169" customFormat="1" ht="12.75" x14ac:dyDescent="0.2">
      <c r="A129" s="342" t="s">
        <v>526</v>
      </c>
      <c r="B129" s="343"/>
      <c r="C129" s="343"/>
      <c r="D129" s="343"/>
      <c r="E129" s="343"/>
      <c r="F129" s="344"/>
    </row>
    <row r="130" spans="1:6" s="169" customFormat="1" ht="25.5" x14ac:dyDescent="0.2">
      <c r="A130" s="154" t="s">
        <v>137</v>
      </c>
      <c r="B130" s="155" t="s">
        <v>67</v>
      </c>
      <c r="C130" s="154" t="s">
        <v>138</v>
      </c>
      <c r="D130" s="156" t="s">
        <v>139</v>
      </c>
      <c r="E130" s="154" t="s">
        <v>140</v>
      </c>
      <c r="F130" s="156" t="s">
        <v>141</v>
      </c>
    </row>
    <row r="131" spans="1:6" s="169" customFormat="1" ht="277.5" customHeight="1" x14ac:dyDescent="0.2">
      <c r="A131" s="200"/>
      <c r="B131" s="201" t="s">
        <v>516</v>
      </c>
      <c r="C131" s="154"/>
      <c r="D131" s="156"/>
      <c r="E131" s="154"/>
      <c r="F131" s="156"/>
    </row>
    <row r="132" spans="1:6" s="169" customFormat="1" ht="31.5" customHeight="1" x14ac:dyDescent="0.2">
      <c r="A132" s="364" t="s">
        <v>548</v>
      </c>
      <c r="B132" s="202" t="s">
        <v>160</v>
      </c>
      <c r="C132" s="203"/>
      <c r="D132" s="204"/>
      <c r="E132" s="204"/>
      <c r="F132" s="195"/>
    </row>
    <row r="133" spans="1:6" s="169" customFormat="1" ht="12.75" x14ac:dyDescent="0.2">
      <c r="A133" s="365"/>
      <c r="B133" s="205" t="s">
        <v>161</v>
      </c>
      <c r="C133" s="206"/>
      <c r="D133" s="207"/>
      <c r="E133" s="207"/>
      <c r="F133" s="208"/>
    </row>
    <row r="134" spans="1:6" s="169" customFormat="1" ht="12.75" x14ac:dyDescent="0.2">
      <c r="A134" s="365"/>
      <c r="B134" s="205" t="s">
        <v>162</v>
      </c>
      <c r="C134" s="206"/>
      <c r="D134" s="207"/>
      <c r="E134" s="207"/>
      <c r="F134" s="208"/>
    </row>
    <row r="135" spans="1:6" s="169" customFormat="1" ht="12.75" x14ac:dyDescent="0.2">
      <c r="A135" s="365"/>
      <c r="B135" s="205" t="s">
        <v>163</v>
      </c>
      <c r="C135" s="206"/>
      <c r="D135" s="207"/>
      <c r="E135" s="207"/>
      <c r="F135" s="208"/>
    </row>
    <row r="136" spans="1:6" s="169" customFormat="1" ht="17.25" customHeight="1" x14ac:dyDescent="0.2">
      <c r="A136" s="365"/>
      <c r="B136" s="205" t="s">
        <v>517</v>
      </c>
      <c r="C136" s="206"/>
      <c r="D136" s="207"/>
      <c r="E136" s="207"/>
      <c r="F136" s="208"/>
    </row>
    <row r="137" spans="1:6" s="169" customFormat="1" ht="12.75" x14ac:dyDescent="0.2">
      <c r="A137" s="365"/>
      <c r="B137" s="205" t="s">
        <v>165</v>
      </c>
      <c r="C137" s="206"/>
      <c r="D137" s="207"/>
      <c r="E137" s="207"/>
      <c r="F137" s="208"/>
    </row>
    <row r="138" spans="1:6" s="169" customFormat="1" ht="12.75" x14ac:dyDescent="0.2">
      <c r="A138" s="365"/>
      <c r="B138" s="205" t="s">
        <v>166</v>
      </c>
      <c r="C138" s="206"/>
      <c r="D138" s="207"/>
      <c r="E138" s="207"/>
      <c r="F138" s="208"/>
    </row>
    <row r="139" spans="1:6" s="169" customFormat="1" ht="25.5" x14ac:dyDescent="0.2">
      <c r="A139" s="365"/>
      <c r="B139" s="205" t="s">
        <v>167</v>
      </c>
      <c r="C139" s="206"/>
      <c r="D139" s="207"/>
      <c r="E139" s="207"/>
      <c r="F139" s="208"/>
    </row>
    <row r="140" spans="1:6" s="169" customFormat="1" ht="12.75" x14ac:dyDescent="0.2">
      <c r="A140" s="365"/>
      <c r="B140" s="205" t="s">
        <v>168</v>
      </c>
      <c r="C140" s="206"/>
      <c r="D140" s="207"/>
      <c r="E140" s="207"/>
      <c r="F140" s="208"/>
    </row>
    <row r="141" spans="1:6" s="169" customFormat="1" ht="12.75" x14ac:dyDescent="0.2">
      <c r="A141" s="365"/>
      <c r="B141" s="205" t="s">
        <v>518</v>
      </c>
      <c r="C141" s="206"/>
      <c r="D141" s="207"/>
      <c r="E141" s="207"/>
      <c r="F141" s="208"/>
    </row>
    <row r="142" spans="1:6" s="169" customFormat="1" ht="12.75" x14ac:dyDescent="0.2">
      <c r="A142" s="365"/>
      <c r="B142" s="205" t="s">
        <v>171</v>
      </c>
      <c r="C142" s="206"/>
      <c r="D142" s="207"/>
      <c r="E142" s="207"/>
      <c r="F142" s="208"/>
    </row>
    <row r="143" spans="1:6" s="169" customFormat="1" ht="12.75" x14ac:dyDescent="0.2">
      <c r="A143" s="365"/>
      <c r="B143" s="209" t="s">
        <v>172</v>
      </c>
      <c r="C143" s="206"/>
      <c r="D143" s="207"/>
      <c r="E143" s="207"/>
      <c r="F143" s="208"/>
    </row>
    <row r="144" spans="1:6" s="169" customFormat="1" ht="12.75" x14ac:dyDescent="0.2">
      <c r="A144" s="365"/>
      <c r="B144" s="205" t="s">
        <v>173</v>
      </c>
      <c r="C144" s="206"/>
      <c r="D144" s="207"/>
      <c r="E144" s="207"/>
      <c r="F144" s="208"/>
    </row>
    <row r="145" spans="1:6" s="169" customFormat="1" ht="12.75" x14ac:dyDescent="0.2">
      <c r="A145" s="365"/>
      <c r="B145" s="205" t="s">
        <v>174</v>
      </c>
      <c r="C145" s="206"/>
      <c r="D145" s="207"/>
      <c r="E145" s="207"/>
      <c r="F145" s="208"/>
    </row>
    <row r="146" spans="1:6" s="169" customFormat="1" ht="12.75" x14ac:dyDescent="0.2">
      <c r="A146" s="365"/>
      <c r="B146" s="205" t="s">
        <v>175</v>
      </c>
      <c r="C146" s="206"/>
      <c r="D146" s="207"/>
      <c r="E146" s="207"/>
      <c r="F146" s="208"/>
    </row>
    <row r="147" spans="1:6" s="169" customFormat="1" ht="12.75" x14ac:dyDescent="0.2">
      <c r="A147" s="365"/>
      <c r="B147" s="205" t="s">
        <v>176</v>
      </c>
      <c r="C147" s="206"/>
      <c r="D147" s="207"/>
      <c r="E147" s="207"/>
      <c r="F147" s="208"/>
    </row>
    <row r="148" spans="1:6" s="169" customFormat="1" ht="12.75" x14ac:dyDescent="0.2">
      <c r="A148" s="365"/>
      <c r="B148" s="205" t="s">
        <v>177</v>
      </c>
      <c r="C148" s="206"/>
      <c r="D148" s="207"/>
      <c r="E148" s="207"/>
      <c r="F148" s="208"/>
    </row>
    <row r="149" spans="1:6" s="169" customFormat="1" ht="12.75" x14ac:dyDescent="0.2">
      <c r="A149" s="365"/>
      <c r="B149" s="205" t="s">
        <v>178</v>
      </c>
      <c r="C149" s="206"/>
      <c r="D149" s="207"/>
      <c r="E149" s="207"/>
      <c r="F149" s="208"/>
    </row>
    <row r="150" spans="1:6" s="169" customFormat="1" ht="12.75" x14ac:dyDescent="0.2">
      <c r="A150" s="365"/>
      <c r="B150" s="209" t="s">
        <v>181</v>
      </c>
      <c r="C150" s="206"/>
      <c r="D150" s="207"/>
      <c r="E150" s="207"/>
      <c r="F150" s="208"/>
    </row>
    <row r="151" spans="1:6" s="169" customFormat="1" ht="12.75" x14ac:dyDescent="0.2">
      <c r="A151" s="365"/>
      <c r="B151" s="205" t="s">
        <v>182</v>
      </c>
      <c r="C151" s="206"/>
      <c r="D151" s="207"/>
      <c r="E151" s="207"/>
      <c r="F151" s="208"/>
    </row>
    <row r="152" spans="1:6" s="169" customFormat="1" ht="12.75" x14ac:dyDescent="0.2">
      <c r="A152" s="365"/>
      <c r="B152" s="205" t="s">
        <v>183</v>
      </c>
      <c r="C152" s="206"/>
      <c r="D152" s="207"/>
      <c r="E152" s="207"/>
      <c r="F152" s="208"/>
    </row>
    <row r="153" spans="1:6" s="169" customFormat="1" ht="12.75" x14ac:dyDescent="0.2">
      <c r="A153" s="365"/>
      <c r="B153" s="205" t="s">
        <v>184</v>
      </c>
      <c r="C153" s="206"/>
      <c r="D153" s="207"/>
      <c r="E153" s="207"/>
      <c r="F153" s="208"/>
    </row>
    <row r="154" spans="1:6" s="169" customFormat="1" ht="12.75" x14ac:dyDescent="0.2">
      <c r="A154" s="365"/>
      <c r="B154" s="205" t="s">
        <v>185</v>
      </c>
      <c r="C154" s="206"/>
      <c r="D154" s="207"/>
      <c r="E154" s="207"/>
      <c r="F154" s="208"/>
    </row>
    <row r="155" spans="1:6" s="169" customFormat="1" ht="12.75" x14ac:dyDescent="0.2">
      <c r="A155" s="365"/>
      <c r="B155" s="205" t="s">
        <v>186</v>
      </c>
      <c r="C155" s="206"/>
      <c r="D155" s="207"/>
      <c r="E155" s="207"/>
      <c r="F155" s="208"/>
    </row>
    <row r="156" spans="1:6" s="169" customFormat="1" ht="12.75" x14ac:dyDescent="0.2">
      <c r="A156" s="365"/>
      <c r="B156" s="209" t="s">
        <v>187</v>
      </c>
      <c r="C156" s="206"/>
      <c r="D156" s="207"/>
      <c r="E156" s="207"/>
      <c r="F156" s="208"/>
    </row>
    <row r="157" spans="1:6" s="169" customFormat="1" ht="12.75" x14ac:dyDescent="0.2">
      <c r="A157" s="365"/>
      <c r="B157" s="205" t="s">
        <v>188</v>
      </c>
      <c r="C157" s="206"/>
      <c r="D157" s="207"/>
      <c r="E157" s="207"/>
      <c r="F157" s="208"/>
    </row>
    <row r="158" spans="1:6" s="169" customFormat="1" ht="12.75" x14ac:dyDescent="0.2">
      <c r="A158" s="365"/>
      <c r="B158" s="205" t="s">
        <v>519</v>
      </c>
      <c r="C158" s="206"/>
      <c r="D158" s="207"/>
      <c r="E158" s="207"/>
      <c r="F158" s="208"/>
    </row>
    <row r="159" spans="1:6" s="169" customFormat="1" ht="12.75" x14ac:dyDescent="0.2">
      <c r="A159" s="365"/>
      <c r="B159" s="205" t="s">
        <v>190</v>
      </c>
      <c r="C159" s="206"/>
      <c r="D159" s="207"/>
      <c r="E159" s="207"/>
      <c r="F159" s="208"/>
    </row>
    <row r="160" spans="1:6" s="169" customFormat="1" ht="12.75" x14ac:dyDescent="0.2">
      <c r="A160" s="365"/>
      <c r="B160" s="205" t="s">
        <v>191</v>
      </c>
      <c r="C160" s="206"/>
      <c r="D160" s="207"/>
      <c r="E160" s="207"/>
      <c r="F160" s="208"/>
    </row>
    <row r="161" spans="1:6" s="169" customFormat="1" ht="12.75" x14ac:dyDescent="0.2">
      <c r="A161" s="365"/>
      <c r="B161" s="209" t="s">
        <v>192</v>
      </c>
      <c r="C161" s="206"/>
      <c r="D161" s="207"/>
      <c r="E161" s="207"/>
      <c r="F161" s="208"/>
    </row>
    <row r="162" spans="1:6" s="169" customFormat="1" ht="140.25" x14ac:dyDescent="0.2">
      <c r="A162" s="365"/>
      <c r="B162" s="205" t="s">
        <v>193</v>
      </c>
      <c r="C162" s="206"/>
      <c r="D162" s="207"/>
      <c r="E162" s="207"/>
      <c r="F162" s="208"/>
    </row>
    <row r="163" spans="1:6" s="169" customFormat="1" ht="51" x14ac:dyDescent="0.2">
      <c r="A163" s="366"/>
      <c r="B163" s="210" t="s">
        <v>194</v>
      </c>
      <c r="C163" s="211" t="s">
        <v>2</v>
      </c>
      <c r="D163" s="212">
        <v>4</v>
      </c>
      <c r="E163" s="213">
        <v>0</v>
      </c>
      <c r="F163" s="214">
        <f>D163*E163</f>
        <v>0</v>
      </c>
    </row>
    <row r="164" spans="1:6" s="169" customFormat="1" ht="63.75" x14ac:dyDescent="0.2">
      <c r="A164" s="196" t="s">
        <v>549</v>
      </c>
      <c r="B164" s="187" t="s">
        <v>195</v>
      </c>
      <c r="C164" s="165" t="s">
        <v>2</v>
      </c>
      <c r="D164" s="182">
        <v>4</v>
      </c>
      <c r="E164" s="194">
        <v>0</v>
      </c>
      <c r="F164" s="195">
        <f t="shared" ref="F164:F166" si="8">D164*E164</f>
        <v>0</v>
      </c>
    </row>
    <row r="165" spans="1:6" s="169" customFormat="1" ht="51" x14ac:dyDescent="0.2">
      <c r="A165" s="196" t="s">
        <v>550</v>
      </c>
      <c r="B165" s="187" t="s">
        <v>197</v>
      </c>
      <c r="C165" s="165" t="s">
        <v>2</v>
      </c>
      <c r="D165" s="182">
        <v>4</v>
      </c>
      <c r="E165" s="194">
        <v>0</v>
      </c>
      <c r="F165" s="195">
        <f t="shared" si="8"/>
        <v>0</v>
      </c>
    </row>
    <row r="166" spans="1:6" s="169" customFormat="1" ht="165.75" x14ac:dyDescent="0.2">
      <c r="A166" s="196" t="s">
        <v>551</v>
      </c>
      <c r="B166" s="201" t="s">
        <v>198</v>
      </c>
      <c r="C166" s="165" t="s">
        <v>2</v>
      </c>
      <c r="D166" s="182">
        <v>4</v>
      </c>
      <c r="E166" s="194">
        <v>0</v>
      </c>
      <c r="F166" s="195">
        <f t="shared" si="8"/>
        <v>0</v>
      </c>
    </row>
    <row r="167" spans="1:6" s="169" customFormat="1" ht="12.75" x14ac:dyDescent="0.2">
      <c r="A167" s="196" t="s">
        <v>552</v>
      </c>
      <c r="B167" s="187" t="s">
        <v>520</v>
      </c>
      <c r="C167" s="165" t="s">
        <v>41</v>
      </c>
      <c r="D167" s="182">
        <v>5</v>
      </c>
      <c r="E167" s="194">
        <v>0</v>
      </c>
      <c r="F167" s="195">
        <f>D167*E167</f>
        <v>0</v>
      </c>
    </row>
    <row r="168" spans="1:6" s="169" customFormat="1" ht="63.75" x14ac:dyDescent="0.2">
      <c r="A168" s="196" t="s">
        <v>553</v>
      </c>
      <c r="B168" s="187" t="s">
        <v>200</v>
      </c>
      <c r="C168" s="165" t="s">
        <v>41</v>
      </c>
      <c r="D168" s="182">
        <v>1</v>
      </c>
      <c r="E168" s="194">
        <v>0</v>
      </c>
      <c r="F168" s="195">
        <f>D168*E168</f>
        <v>0</v>
      </c>
    </row>
    <row r="169" spans="1:6" s="169" customFormat="1" ht="38.25" x14ac:dyDescent="0.2">
      <c r="A169" s="215" t="s">
        <v>554</v>
      </c>
      <c r="B169" s="198" t="s">
        <v>201</v>
      </c>
      <c r="C169" s="216" t="s">
        <v>66</v>
      </c>
      <c r="D169" s="217">
        <v>158</v>
      </c>
      <c r="E169" s="218">
        <v>0</v>
      </c>
      <c r="F169" s="204">
        <f>D169*E169</f>
        <v>0</v>
      </c>
    </row>
    <row r="170" spans="1:6" s="169" customFormat="1" ht="38.25" x14ac:dyDescent="0.2">
      <c r="A170" s="196" t="s">
        <v>555</v>
      </c>
      <c r="B170" s="187" t="s">
        <v>202</v>
      </c>
      <c r="C170" s="165" t="s">
        <v>66</v>
      </c>
      <c r="D170" s="182">
        <v>36</v>
      </c>
      <c r="E170" s="194">
        <v>0</v>
      </c>
      <c r="F170" s="195">
        <f>D170*E170</f>
        <v>0</v>
      </c>
    </row>
    <row r="171" spans="1:6" s="169" customFormat="1" ht="51" x14ac:dyDescent="0.2">
      <c r="A171" s="196" t="s">
        <v>556</v>
      </c>
      <c r="B171" s="187" t="s">
        <v>203</v>
      </c>
      <c r="C171" s="165" t="s">
        <v>66</v>
      </c>
      <c r="D171" s="182">
        <v>36</v>
      </c>
      <c r="E171" s="194">
        <v>0</v>
      </c>
      <c r="F171" s="195">
        <f t="shared" ref="F171:F173" si="9">D171*E171</f>
        <v>0</v>
      </c>
    </row>
    <row r="172" spans="1:6" s="169" customFormat="1" ht="25.5" x14ac:dyDescent="0.2">
      <c r="A172" s="196" t="s">
        <v>557</v>
      </c>
      <c r="B172" s="187" t="s">
        <v>204</v>
      </c>
      <c r="C172" s="165" t="s">
        <v>2</v>
      </c>
      <c r="D172" s="182">
        <v>12</v>
      </c>
      <c r="E172" s="194">
        <v>0</v>
      </c>
      <c r="F172" s="195">
        <f t="shared" si="9"/>
        <v>0</v>
      </c>
    </row>
    <row r="173" spans="1:6" s="169" customFormat="1" ht="38.25" x14ac:dyDescent="0.2">
      <c r="A173" s="181" t="s">
        <v>558</v>
      </c>
      <c r="B173" s="187" t="s">
        <v>205</v>
      </c>
      <c r="C173" s="165" t="s">
        <v>2</v>
      </c>
      <c r="D173" s="217">
        <v>8</v>
      </c>
      <c r="E173" s="194">
        <v>0</v>
      </c>
      <c r="F173" s="195">
        <f t="shared" si="9"/>
        <v>0</v>
      </c>
    </row>
    <row r="174" spans="1:6" s="169" customFormat="1" ht="25.5" x14ac:dyDescent="0.2">
      <c r="A174" s="196" t="s">
        <v>559</v>
      </c>
      <c r="B174" s="187" t="s">
        <v>521</v>
      </c>
      <c r="C174" s="165" t="s">
        <v>2</v>
      </c>
      <c r="D174" s="182">
        <v>5</v>
      </c>
      <c r="E174" s="194">
        <v>0</v>
      </c>
      <c r="F174" s="195">
        <f>D174*E174</f>
        <v>0</v>
      </c>
    </row>
    <row r="175" spans="1:6" s="169" customFormat="1" ht="38.25" x14ac:dyDescent="0.2">
      <c r="A175" s="196" t="s">
        <v>560</v>
      </c>
      <c r="B175" s="198" t="s">
        <v>206</v>
      </c>
      <c r="C175" s="165" t="s">
        <v>66</v>
      </c>
      <c r="D175" s="182">
        <v>136.94999999999999</v>
      </c>
      <c r="E175" s="194">
        <v>0</v>
      </c>
      <c r="F175" s="195">
        <f>D175*E175</f>
        <v>0</v>
      </c>
    </row>
    <row r="176" spans="1:6" s="169" customFormat="1" ht="38.25" x14ac:dyDescent="0.2">
      <c r="A176" s="196" t="s">
        <v>561</v>
      </c>
      <c r="B176" s="198" t="s">
        <v>207</v>
      </c>
      <c r="C176" s="165" t="s">
        <v>2</v>
      </c>
      <c r="D176" s="182">
        <v>6</v>
      </c>
      <c r="E176" s="194">
        <v>0</v>
      </c>
      <c r="F176" s="195">
        <f>D176*E176</f>
        <v>0</v>
      </c>
    </row>
    <row r="177" spans="1:9" s="169" customFormat="1" ht="25.5" x14ac:dyDescent="0.2">
      <c r="A177" s="196" t="s">
        <v>562</v>
      </c>
      <c r="B177" s="187" t="s">
        <v>208</v>
      </c>
      <c r="C177" s="165" t="s">
        <v>2</v>
      </c>
      <c r="D177" s="182">
        <v>5</v>
      </c>
      <c r="E177" s="194">
        <v>0</v>
      </c>
      <c r="F177" s="195">
        <f>D177*E177</f>
        <v>0</v>
      </c>
    </row>
    <row r="178" spans="1:9" s="224" customFormat="1" ht="51" x14ac:dyDescent="0.2">
      <c r="A178" s="219" t="s">
        <v>563</v>
      </c>
      <c r="B178" s="220" t="s">
        <v>209</v>
      </c>
      <c r="C178" s="221" t="s">
        <v>41</v>
      </c>
      <c r="D178" s="217">
        <v>1</v>
      </c>
      <c r="E178" s="222">
        <v>0</v>
      </c>
      <c r="F178" s="223">
        <f t="shared" ref="F178" si="10">PRODUCT(D178,E178)</f>
        <v>0</v>
      </c>
      <c r="H178" s="225"/>
      <c r="I178" s="225"/>
    </row>
    <row r="179" spans="1:9" s="169" customFormat="1" ht="38.25" x14ac:dyDescent="0.2">
      <c r="A179" s="364" t="s">
        <v>564</v>
      </c>
      <c r="B179" s="226" t="s">
        <v>522</v>
      </c>
      <c r="C179" s="227"/>
      <c r="D179" s="228"/>
      <c r="E179" s="228"/>
      <c r="F179" s="229"/>
      <c r="H179" s="230"/>
    </row>
    <row r="180" spans="1:9" s="169" customFormat="1" ht="25.5" x14ac:dyDescent="0.2">
      <c r="A180" s="365"/>
      <c r="B180" s="231" t="s">
        <v>523</v>
      </c>
      <c r="C180" s="232"/>
      <c r="D180" s="233"/>
      <c r="E180" s="233"/>
      <c r="F180" s="208"/>
    </row>
    <row r="181" spans="1:9" s="169" customFormat="1" ht="12.75" x14ac:dyDescent="0.2">
      <c r="A181" s="365"/>
      <c r="B181" s="231" t="s">
        <v>214</v>
      </c>
      <c r="C181" s="232"/>
      <c r="D181" s="233"/>
      <c r="E181" s="233"/>
      <c r="F181" s="208"/>
    </row>
    <row r="182" spans="1:9" s="169" customFormat="1" ht="12.75" x14ac:dyDescent="0.2">
      <c r="A182" s="365"/>
      <c r="B182" s="231" t="s">
        <v>524</v>
      </c>
      <c r="C182" s="232"/>
      <c r="D182" s="233"/>
      <c r="E182" s="233"/>
      <c r="F182" s="208"/>
    </row>
    <row r="183" spans="1:9" s="169" customFormat="1" ht="63.75" x14ac:dyDescent="0.2">
      <c r="A183" s="365"/>
      <c r="B183" s="234" t="s">
        <v>216</v>
      </c>
      <c r="C183" s="232"/>
      <c r="D183" s="233"/>
      <c r="E183" s="233"/>
      <c r="F183" s="208"/>
    </row>
    <row r="184" spans="1:9" s="169" customFormat="1" ht="14.25" customHeight="1" x14ac:dyDescent="0.2">
      <c r="A184" s="365"/>
      <c r="B184" s="235" t="s">
        <v>217</v>
      </c>
      <c r="C184" s="232"/>
      <c r="D184" s="233"/>
      <c r="E184" s="233"/>
      <c r="F184" s="208"/>
    </row>
    <row r="185" spans="1:9" s="169" customFormat="1" ht="12.75" x14ac:dyDescent="0.2">
      <c r="A185" s="365"/>
      <c r="B185" s="234" t="s">
        <v>218</v>
      </c>
      <c r="C185" s="232"/>
      <c r="D185" s="233"/>
      <c r="E185" s="233"/>
      <c r="F185" s="208"/>
    </row>
    <row r="186" spans="1:9" s="169" customFormat="1" ht="12.75" x14ac:dyDescent="0.2">
      <c r="A186" s="365"/>
      <c r="B186" s="234" t="s">
        <v>219</v>
      </c>
      <c r="C186" s="232"/>
      <c r="D186" s="233"/>
      <c r="E186" s="233"/>
      <c r="F186" s="208"/>
    </row>
    <row r="187" spans="1:9" s="169" customFormat="1" ht="12.75" x14ac:dyDescent="0.2">
      <c r="A187" s="365"/>
      <c r="B187" s="234" t="s">
        <v>220</v>
      </c>
      <c r="C187" s="232"/>
      <c r="D187" s="233"/>
      <c r="E187" s="233"/>
      <c r="F187" s="208"/>
    </row>
    <row r="188" spans="1:9" s="169" customFormat="1" ht="12.75" x14ac:dyDescent="0.2">
      <c r="A188" s="365"/>
      <c r="B188" s="234" t="s">
        <v>221</v>
      </c>
      <c r="C188" s="232"/>
      <c r="D188" s="233"/>
      <c r="E188" s="233"/>
      <c r="F188" s="208"/>
    </row>
    <row r="189" spans="1:9" s="169" customFormat="1" ht="25.5" x14ac:dyDescent="0.2">
      <c r="A189" s="365"/>
      <c r="B189" s="234" t="s">
        <v>222</v>
      </c>
      <c r="C189" s="232"/>
      <c r="D189" s="233"/>
      <c r="E189" s="233"/>
      <c r="F189" s="208"/>
    </row>
    <row r="190" spans="1:9" s="169" customFormat="1" ht="12.75" x14ac:dyDescent="0.2">
      <c r="A190" s="366"/>
      <c r="B190" s="236"/>
      <c r="C190" s="237" t="s">
        <v>41</v>
      </c>
      <c r="D190" s="238">
        <v>1</v>
      </c>
      <c r="E190" s="239">
        <v>0</v>
      </c>
      <c r="F190" s="214">
        <f>D190*E190</f>
        <v>0</v>
      </c>
    </row>
    <row r="191" spans="1:9" s="169" customFormat="1" ht="12.75" x14ac:dyDescent="0.2">
      <c r="A191" s="364" t="s">
        <v>565</v>
      </c>
      <c r="B191" s="226" t="s">
        <v>223</v>
      </c>
      <c r="C191" s="227"/>
      <c r="D191" s="228"/>
      <c r="E191" s="228"/>
      <c r="F191" s="229"/>
    </row>
    <row r="192" spans="1:9" s="169" customFormat="1" ht="12.75" x14ac:dyDescent="0.2">
      <c r="A192" s="365"/>
      <c r="B192" s="234" t="s">
        <v>224</v>
      </c>
      <c r="C192" s="232"/>
      <c r="D192" s="233"/>
      <c r="E192" s="233"/>
      <c r="F192" s="208"/>
    </row>
    <row r="193" spans="1:7" s="169" customFormat="1" ht="12.75" x14ac:dyDescent="0.2">
      <c r="A193" s="365"/>
      <c r="B193" s="234" t="s">
        <v>225</v>
      </c>
      <c r="C193" s="232"/>
      <c r="D193" s="233"/>
      <c r="E193" s="233"/>
      <c r="F193" s="208"/>
    </row>
    <row r="194" spans="1:7" s="169" customFormat="1" ht="12.75" x14ac:dyDescent="0.2">
      <c r="A194" s="365"/>
      <c r="B194" s="234" t="s">
        <v>226</v>
      </c>
      <c r="C194" s="232"/>
      <c r="D194" s="233"/>
      <c r="E194" s="233"/>
      <c r="F194" s="208"/>
    </row>
    <row r="195" spans="1:7" s="169" customFormat="1" ht="12.75" x14ac:dyDescent="0.2">
      <c r="A195" s="366"/>
      <c r="B195" s="236"/>
      <c r="C195" s="237" t="s">
        <v>41</v>
      </c>
      <c r="D195" s="238">
        <v>1</v>
      </c>
      <c r="E195" s="239">
        <v>0</v>
      </c>
      <c r="F195" s="214">
        <f t="shared" ref="F195:F196" si="11">D195*E195</f>
        <v>0</v>
      </c>
    </row>
    <row r="196" spans="1:7" s="169" customFormat="1" ht="12.75" x14ac:dyDescent="0.2">
      <c r="A196" s="196" t="s">
        <v>566</v>
      </c>
      <c r="B196" s="187" t="s">
        <v>227</v>
      </c>
      <c r="C196" s="165" t="s">
        <v>41</v>
      </c>
      <c r="D196" s="182">
        <v>1</v>
      </c>
      <c r="E196" s="194">
        <v>0</v>
      </c>
      <c r="F196" s="195">
        <f t="shared" si="11"/>
        <v>0</v>
      </c>
    </row>
    <row r="197" spans="1:7" s="169" customFormat="1" ht="12.75" x14ac:dyDescent="0.2">
      <c r="A197" s="345" t="s">
        <v>157</v>
      </c>
      <c r="B197" s="346"/>
      <c r="C197" s="346"/>
      <c r="D197" s="346"/>
      <c r="E197" s="347"/>
      <c r="F197" s="177">
        <f>SUM(F163:F196)</f>
        <v>0</v>
      </c>
      <c r="G197" s="199"/>
    </row>
    <row r="198" spans="1:7" s="169" customFormat="1" ht="12.75" x14ac:dyDescent="0.2">
      <c r="A198" s="150"/>
      <c r="B198" s="150"/>
      <c r="C198" s="150"/>
      <c r="D198" s="150"/>
      <c r="E198" s="150"/>
      <c r="F198" s="150"/>
    </row>
    <row r="199" spans="1:7" s="169" customFormat="1" ht="12.75" x14ac:dyDescent="0.2">
      <c r="A199" s="150"/>
      <c r="B199" s="150"/>
      <c r="C199" s="150"/>
      <c r="D199" s="150"/>
      <c r="E199" s="150"/>
      <c r="F199" s="150"/>
    </row>
    <row r="200" spans="1:7" s="169" customFormat="1" ht="12.75" x14ac:dyDescent="0.2">
      <c r="A200" s="150"/>
      <c r="B200" s="150"/>
      <c r="C200" s="150"/>
      <c r="D200" s="150"/>
      <c r="E200" s="150"/>
      <c r="F200" s="150"/>
    </row>
    <row r="201" spans="1:7" s="169" customFormat="1" ht="12.75" x14ac:dyDescent="0.2">
      <c r="A201" s="150"/>
      <c r="B201" s="150"/>
      <c r="C201" s="150"/>
      <c r="D201" s="150"/>
      <c r="E201" s="150"/>
      <c r="F201" s="150"/>
    </row>
    <row r="202" spans="1:7" s="169" customFormat="1" ht="12.75" x14ac:dyDescent="0.2">
      <c r="A202" s="342" t="s">
        <v>527</v>
      </c>
      <c r="B202" s="343"/>
      <c r="C202" s="343"/>
      <c r="D202" s="343"/>
      <c r="E202" s="343"/>
      <c r="F202" s="344"/>
    </row>
    <row r="203" spans="1:7" s="169" customFormat="1" ht="12.75" x14ac:dyDescent="0.2">
      <c r="A203" s="181">
        <v>8.1</v>
      </c>
      <c r="B203" s="351" t="s">
        <v>136</v>
      </c>
      <c r="C203" s="352"/>
      <c r="D203" s="352"/>
      <c r="E203" s="353"/>
      <c r="F203" s="182">
        <f>F126</f>
        <v>0</v>
      </c>
    </row>
    <row r="204" spans="1:7" s="169" customFormat="1" ht="12.75" x14ac:dyDescent="0.2">
      <c r="A204" s="181">
        <v>8.1999999999999993</v>
      </c>
      <c r="B204" s="351" t="s">
        <v>158</v>
      </c>
      <c r="C204" s="352"/>
      <c r="D204" s="352"/>
      <c r="E204" s="353"/>
      <c r="F204" s="182">
        <f>F197</f>
        <v>0</v>
      </c>
    </row>
    <row r="205" spans="1:7" s="169" customFormat="1" ht="12.75" x14ac:dyDescent="0.2">
      <c r="A205" s="338" t="s">
        <v>434</v>
      </c>
      <c r="B205" s="338"/>
      <c r="C205" s="338"/>
      <c r="D205" s="338"/>
      <c r="E205" s="338"/>
      <c r="F205" s="183">
        <f>SUM(F203:F204)</f>
        <v>0</v>
      </c>
    </row>
    <row r="206" spans="1:7" s="169" customFormat="1" ht="12.75" x14ac:dyDescent="0.2"/>
    <row r="207" spans="1:7" s="169" customFormat="1" ht="12.75" x14ac:dyDescent="0.2"/>
    <row r="208" spans="1:7" s="169" customFormat="1" ht="12.75" x14ac:dyDescent="0.2">
      <c r="A208" s="169" t="s">
        <v>435</v>
      </c>
      <c r="D208" s="169" t="s">
        <v>436</v>
      </c>
    </row>
    <row r="209" spans="4:4" s="169" customFormat="1" ht="12.75" x14ac:dyDescent="0.2">
      <c r="D209" s="169" t="s">
        <v>437</v>
      </c>
    </row>
  </sheetData>
  <sheetProtection password="EE41" sheet="1" objects="1" scenarios="1" selectLockedCells="1"/>
  <mergeCells count="28">
    <mergeCell ref="A197:E197"/>
    <mergeCell ref="A202:F202"/>
    <mergeCell ref="B203:E203"/>
    <mergeCell ref="B204:E204"/>
    <mergeCell ref="A205:E205"/>
    <mergeCell ref="A126:E126"/>
    <mergeCell ref="A129:F129"/>
    <mergeCell ref="A132:A163"/>
    <mergeCell ref="A179:A190"/>
    <mergeCell ref="A191:A195"/>
    <mergeCell ref="A23:F23"/>
    <mergeCell ref="A105:F105"/>
    <mergeCell ref="A107:A108"/>
    <mergeCell ref="A109:A110"/>
    <mergeCell ref="A120:A121"/>
    <mergeCell ref="B100:E100"/>
    <mergeCell ref="A101:E101"/>
    <mergeCell ref="A26:A60"/>
    <mergeCell ref="A77:A89"/>
    <mergeCell ref="A90:A94"/>
    <mergeCell ref="A96:E96"/>
    <mergeCell ref="A98:F98"/>
    <mergeCell ref="B99:E99"/>
    <mergeCell ref="A3:F3"/>
    <mergeCell ref="A5:A6"/>
    <mergeCell ref="A7:A8"/>
    <mergeCell ref="A14:A15"/>
    <mergeCell ref="A21:E21"/>
  </mergeCells>
  <pageMargins left="0.7" right="0.7" top="0.75" bottom="0.75" header="0.3" footer="0.3"/>
  <pageSetup paperSize="9" scale="85" orientation="portrait" r:id="rId1"/>
  <rowBreaks count="7" manualBreakCount="7">
    <brk id="21" max="16383" man="1"/>
    <brk id="56" max="16383" man="1"/>
    <brk id="69" max="5" man="1"/>
    <brk id="101" max="5" man="1"/>
    <brk id="126" max="5" man="1"/>
    <brk id="161" max="5" man="1"/>
    <brk id="17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Zeros="0" zoomScaleNormal="100" zoomScaleSheetLayoutView="100" workbookViewId="0">
      <selection activeCell="K26" sqref="K26"/>
    </sheetView>
  </sheetViews>
  <sheetFormatPr defaultRowHeight="12" x14ac:dyDescent="0.2"/>
  <cols>
    <col min="1" max="1" width="5.28515625" style="20" customWidth="1"/>
    <col min="2" max="2" width="41.5703125" style="20" customWidth="1"/>
    <col min="3" max="3" width="6.85546875" style="20" customWidth="1"/>
    <col min="4" max="4" width="7.28515625" style="20" customWidth="1"/>
    <col min="5" max="5" width="6.5703125" style="20" customWidth="1"/>
    <col min="6" max="6" width="16.140625" style="20" customWidth="1"/>
    <col min="7" max="16384" width="9.140625" style="20"/>
  </cols>
  <sheetData>
    <row r="1" spans="1:7" ht="25.5" x14ac:dyDescent="0.2">
      <c r="A1" s="13"/>
      <c r="B1" s="15" t="s">
        <v>68</v>
      </c>
      <c r="C1" s="6"/>
      <c r="D1" s="6"/>
      <c r="E1" s="14"/>
      <c r="F1" s="16" t="s">
        <v>45</v>
      </c>
    </row>
    <row r="2" spans="1:7" ht="12.75" x14ac:dyDescent="0.2">
      <c r="A2" s="5"/>
      <c r="B2" s="10"/>
      <c r="C2" s="6"/>
      <c r="D2" s="9"/>
      <c r="E2" s="11"/>
      <c r="F2" s="12"/>
    </row>
    <row r="3" spans="1:7" ht="12.75" x14ac:dyDescent="0.2">
      <c r="A3" s="13" t="s">
        <v>528</v>
      </c>
      <c r="B3" s="13" t="s">
        <v>69</v>
      </c>
      <c r="C3" s="8"/>
      <c r="D3" s="17"/>
      <c r="E3" s="17"/>
      <c r="F3" s="18">
        <f>'I PROMETNICA'!F119+'I PROMETNICA'!F243</f>
        <v>0</v>
      </c>
    </row>
    <row r="4" spans="1:7" ht="12.75" x14ac:dyDescent="0.2">
      <c r="A4" s="13" t="s">
        <v>529</v>
      </c>
      <c r="B4" s="13" t="s">
        <v>263</v>
      </c>
      <c r="C4" s="8"/>
      <c r="D4" s="17"/>
      <c r="E4" s="17"/>
      <c r="F4" s="18">
        <f>'II OBORINSKA ODVODNJA'!F128+'II OBORINSKA ODVODNJA'!F254</f>
        <v>0</v>
      </c>
    </row>
    <row r="5" spans="1:7" ht="12.75" x14ac:dyDescent="0.2">
      <c r="A5" s="13" t="s">
        <v>530</v>
      </c>
      <c r="B5" s="15" t="s">
        <v>70</v>
      </c>
      <c r="C5" s="8"/>
      <c r="D5" s="17"/>
      <c r="E5" s="17"/>
      <c r="F5" s="18">
        <f>'III TK MREŽA'!F24+'III TK MREŽA'!F51</f>
        <v>0</v>
      </c>
    </row>
    <row r="6" spans="1:7" ht="12.75" x14ac:dyDescent="0.2">
      <c r="A6" s="13" t="s">
        <v>531</v>
      </c>
      <c r="B6" s="15" t="s">
        <v>290</v>
      </c>
      <c r="C6" s="8"/>
      <c r="D6" s="17"/>
      <c r="E6" s="17"/>
      <c r="F6" s="18">
        <f>'IV JAVNA RASVJETA'!F101+'IV JAVNA RASVJETA'!F205</f>
        <v>0</v>
      </c>
    </row>
    <row r="7" spans="1:7" ht="12.75" x14ac:dyDescent="0.2">
      <c r="A7" s="5"/>
      <c r="B7" s="19"/>
      <c r="C7" s="8"/>
      <c r="D7" s="17"/>
      <c r="E7" s="17"/>
      <c r="F7" s="7"/>
    </row>
    <row r="8" spans="1:7" ht="12.75" x14ac:dyDescent="0.2">
      <c r="A8" s="5"/>
      <c r="B8" s="21" t="s">
        <v>65</v>
      </c>
      <c r="C8" s="8"/>
      <c r="D8" s="17"/>
      <c r="E8" s="17"/>
      <c r="F8" s="22">
        <f>SUM(F3:F6)</f>
        <v>0</v>
      </c>
    </row>
    <row r="9" spans="1:7" ht="12.75" x14ac:dyDescent="0.2">
      <c r="B9" s="23" t="s">
        <v>72</v>
      </c>
      <c r="C9" s="24"/>
      <c r="D9" s="24"/>
      <c r="E9" s="24"/>
      <c r="F9" s="25">
        <f>F8*0.25</f>
        <v>0</v>
      </c>
    </row>
    <row r="10" spans="1:7" ht="12.75" x14ac:dyDescent="0.2">
      <c r="B10" s="23" t="s">
        <v>71</v>
      </c>
      <c r="F10" s="25">
        <f>F8+F9</f>
        <v>0</v>
      </c>
    </row>
    <row r="11" spans="1:7" ht="12.75" x14ac:dyDescent="0.2">
      <c r="B11" s="34"/>
      <c r="F11" s="35"/>
    </row>
    <row r="13" spans="1:7" ht="15" x14ac:dyDescent="0.25">
      <c r="B13" s="36" t="s">
        <v>573</v>
      </c>
      <c r="C13" s="54" t="s">
        <v>74</v>
      </c>
      <c r="D13" s="54"/>
      <c r="E13" s="54"/>
      <c r="F13" s="54"/>
      <c r="G13" s="36"/>
    </row>
    <row r="14" spans="1:7" ht="15" x14ac:dyDescent="0.25">
      <c r="B14" s="54"/>
      <c r="C14" s="54" t="s">
        <v>73</v>
      </c>
      <c r="D14" s="37"/>
      <c r="E14" s="54"/>
      <c r="F14" s="54"/>
      <c r="G14" s="54"/>
    </row>
  </sheetData>
  <sheetProtection password="EE41" sheet="1" objects="1" scenarios="1" selectLockedCells="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4</vt:i4>
      </vt:variant>
    </vt:vector>
  </HeadingPairs>
  <TitlesOfParts>
    <vt:vector size="10" baseType="lpstr">
      <vt:lpstr>NASLOV</vt:lpstr>
      <vt:lpstr>I PROMETNICA</vt:lpstr>
      <vt:lpstr>II OBORINSKA ODVODNJA</vt:lpstr>
      <vt:lpstr>III TK MREŽA</vt:lpstr>
      <vt:lpstr>IV JAVNA RASVJETA</vt:lpstr>
      <vt:lpstr>REKAPITULACIJA</vt:lpstr>
      <vt:lpstr>'I PROMETNICA'!Podrucje_ispisa</vt:lpstr>
      <vt:lpstr>'III TK MREŽA'!Podrucje_ispisa</vt:lpstr>
      <vt:lpstr>'IV JAVNA RASVJETA'!Podrucje_ispisa</vt:lpstr>
      <vt:lpstr>REKAPITULACIJA!Podrucje_ispisa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Tea Grašo</cp:lastModifiedBy>
  <cp:lastPrinted>2020-04-27T12:46:45Z</cp:lastPrinted>
  <dcterms:created xsi:type="dcterms:W3CDTF">2018-04-10T10:22:58Z</dcterms:created>
  <dcterms:modified xsi:type="dcterms:W3CDTF">2020-09-16T10:35:20Z</dcterms:modified>
</cp:coreProperties>
</file>